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C:\Users\cuperka.ivan\AppData\Local\Microsoft\Windows\INetCache\Content.Outlook\EFPUGG0M\"/>
    </mc:Choice>
  </mc:AlternateContent>
  <xr:revisionPtr revIDLastSave="0" documentId="13_ncr:1_{8E105315-0C52-4FAD-BA60-C8CC85723D7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 Električkové trate" sheetId="3" r:id="rId1"/>
  </sheets>
  <definedNames>
    <definedName name="_01___Nástupištia_DKR">#REF!</definedName>
    <definedName name="_xlnm._FilterDatabase" localSheetId="0" hidden="1">' Električkové trate'!$C$124:$K$220</definedName>
    <definedName name="_xlnm.Print_Titles" localSheetId="0">' Električkové trate'!$124:$124</definedName>
    <definedName name="_xlnm.Print_Area" localSheetId="0">' Električkové trate'!$C$4:$J$76,' Električkové trate'!$C$82:$J$106,' Električkové trate'!$C$112:$J$220</definedName>
  </definedNames>
  <calcPr calcId="181029"/>
</workbook>
</file>

<file path=xl/calcChain.xml><?xml version="1.0" encoding="utf-8"?>
<calcChain xmlns="http://schemas.openxmlformats.org/spreadsheetml/2006/main">
  <c r="P149" i="3" l="1"/>
  <c r="J141" i="3"/>
  <c r="BA141" i="3" s="1"/>
  <c r="BF130" i="3"/>
  <c r="J128" i="3"/>
  <c r="BA128" i="3" s="1"/>
  <c r="P128" i="3"/>
  <c r="R128" i="3"/>
  <c r="T128" i="3"/>
  <c r="AZ128" i="3"/>
  <c r="BB128" i="3"/>
  <c r="BC128" i="3"/>
  <c r="BD128" i="3"/>
  <c r="BF128" i="3"/>
  <c r="J129" i="3"/>
  <c r="BA129" i="3" s="1"/>
  <c r="P129" i="3"/>
  <c r="R129" i="3"/>
  <c r="T129" i="3"/>
  <c r="AZ129" i="3"/>
  <c r="BB129" i="3"/>
  <c r="BC129" i="3"/>
  <c r="BD129" i="3"/>
  <c r="BF129" i="3"/>
  <c r="AZ130" i="3"/>
  <c r="BB130" i="3"/>
  <c r="BC130" i="3"/>
  <c r="BD130" i="3"/>
  <c r="J131" i="3"/>
  <c r="BA131" i="3" s="1"/>
  <c r="P131" i="3"/>
  <c r="R131" i="3"/>
  <c r="T131" i="3"/>
  <c r="AZ131" i="3"/>
  <c r="BB131" i="3"/>
  <c r="BC131" i="3"/>
  <c r="BD131" i="3"/>
  <c r="BF131" i="3"/>
  <c r="J132" i="3"/>
  <c r="BA132" i="3" s="1"/>
  <c r="P132" i="3"/>
  <c r="R132" i="3"/>
  <c r="T132" i="3"/>
  <c r="AZ132" i="3"/>
  <c r="BB132" i="3"/>
  <c r="BC132" i="3"/>
  <c r="BD132" i="3"/>
  <c r="BF132" i="3"/>
  <c r="J133" i="3"/>
  <c r="BA133" i="3" s="1"/>
  <c r="P133" i="3"/>
  <c r="R133" i="3"/>
  <c r="T133" i="3"/>
  <c r="AZ133" i="3"/>
  <c r="BB133" i="3"/>
  <c r="BC133" i="3"/>
  <c r="BD133" i="3"/>
  <c r="BF133" i="3"/>
  <c r="J134" i="3"/>
  <c r="BA134" i="3" s="1"/>
  <c r="P134" i="3"/>
  <c r="R134" i="3"/>
  <c r="T134" i="3"/>
  <c r="AZ134" i="3"/>
  <c r="BB134" i="3"/>
  <c r="BC134" i="3"/>
  <c r="BD134" i="3"/>
  <c r="BF134" i="3"/>
  <c r="AZ135" i="3"/>
  <c r="BB135" i="3"/>
  <c r="BC135" i="3"/>
  <c r="BD135" i="3"/>
  <c r="J136" i="3"/>
  <c r="BA136" i="3" s="1"/>
  <c r="AZ136" i="3"/>
  <c r="BB136" i="3"/>
  <c r="BC136" i="3"/>
  <c r="BD136" i="3"/>
  <c r="BF136" i="3"/>
  <c r="AZ137" i="3"/>
  <c r="BB137" i="3"/>
  <c r="BC137" i="3"/>
  <c r="BD137" i="3"/>
  <c r="AZ138" i="3"/>
  <c r="BB138" i="3"/>
  <c r="BC138" i="3"/>
  <c r="BD138" i="3"/>
  <c r="AZ139" i="3"/>
  <c r="BB139" i="3"/>
  <c r="BC139" i="3"/>
  <c r="BD139" i="3"/>
  <c r="AZ140" i="3"/>
  <c r="BB140" i="3"/>
  <c r="BC140" i="3"/>
  <c r="BD140" i="3"/>
  <c r="P141" i="3"/>
  <c r="AZ141" i="3"/>
  <c r="BB141" i="3"/>
  <c r="BC141" i="3"/>
  <c r="BD141" i="3"/>
  <c r="AZ142" i="3"/>
  <c r="BB142" i="3"/>
  <c r="BC142" i="3"/>
  <c r="BD142" i="3"/>
  <c r="J143" i="3"/>
  <c r="BA143" i="3" s="1"/>
  <c r="P143" i="3"/>
  <c r="R143" i="3"/>
  <c r="T143" i="3"/>
  <c r="AZ143" i="3"/>
  <c r="BB143" i="3"/>
  <c r="BC143" i="3"/>
  <c r="BD143" i="3"/>
  <c r="BF143" i="3"/>
  <c r="AZ144" i="3"/>
  <c r="BB144" i="3"/>
  <c r="BC144" i="3"/>
  <c r="BD144" i="3"/>
  <c r="J145" i="3"/>
  <c r="BA145" i="3" s="1"/>
  <c r="P145" i="3"/>
  <c r="R145" i="3"/>
  <c r="T145" i="3"/>
  <c r="AZ145" i="3"/>
  <c r="BB145" i="3"/>
  <c r="BC145" i="3"/>
  <c r="BD145" i="3"/>
  <c r="BF145" i="3"/>
  <c r="J147" i="3"/>
  <c r="BA147" i="3" s="1"/>
  <c r="P147" i="3"/>
  <c r="R147" i="3"/>
  <c r="T147" i="3"/>
  <c r="AZ147" i="3"/>
  <c r="BB147" i="3"/>
  <c r="BC147" i="3"/>
  <c r="BD147" i="3"/>
  <c r="BF147" i="3"/>
  <c r="J148" i="3"/>
  <c r="BA148" i="3" s="1"/>
  <c r="P148" i="3"/>
  <c r="R148" i="3"/>
  <c r="T148" i="3"/>
  <c r="AZ148" i="3"/>
  <c r="BB148" i="3"/>
  <c r="BC148" i="3"/>
  <c r="BD148" i="3"/>
  <c r="BF148" i="3"/>
  <c r="J149" i="3"/>
  <c r="BA149" i="3" s="1"/>
  <c r="R149" i="3"/>
  <c r="T149" i="3"/>
  <c r="AZ149" i="3"/>
  <c r="BB149" i="3"/>
  <c r="BC149" i="3"/>
  <c r="BD149" i="3"/>
  <c r="J150" i="3"/>
  <c r="BA150" i="3" s="1"/>
  <c r="P150" i="3"/>
  <c r="R150" i="3"/>
  <c r="T150" i="3"/>
  <c r="AZ150" i="3"/>
  <c r="BB150" i="3"/>
  <c r="BC150" i="3"/>
  <c r="BD150" i="3"/>
  <c r="BF150" i="3"/>
  <c r="J152" i="3"/>
  <c r="BA152" i="3" s="1"/>
  <c r="P152" i="3"/>
  <c r="R152" i="3"/>
  <c r="T152" i="3"/>
  <c r="AZ152" i="3"/>
  <c r="BB152" i="3"/>
  <c r="BC152" i="3"/>
  <c r="BD152" i="3"/>
  <c r="BF152" i="3"/>
  <c r="J153" i="3"/>
  <c r="BA153" i="3" s="1"/>
  <c r="P153" i="3"/>
  <c r="R153" i="3"/>
  <c r="T153" i="3"/>
  <c r="AZ153" i="3"/>
  <c r="BB153" i="3"/>
  <c r="BC153" i="3"/>
  <c r="BD153" i="3"/>
  <c r="BF153" i="3"/>
  <c r="J154" i="3"/>
  <c r="BA154" i="3" s="1"/>
  <c r="P154" i="3"/>
  <c r="R154" i="3"/>
  <c r="T154" i="3"/>
  <c r="AZ154" i="3"/>
  <c r="BB154" i="3"/>
  <c r="BC154" i="3"/>
  <c r="BD154" i="3"/>
  <c r="BF154" i="3"/>
  <c r="J155" i="3"/>
  <c r="BA155" i="3" s="1"/>
  <c r="P155" i="3"/>
  <c r="R155" i="3"/>
  <c r="T155" i="3"/>
  <c r="AZ155" i="3"/>
  <c r="BB155" i="3"/>
  <c r="BC155" i="3"/>
  <c r="BD155" i="3"/>
  <c r="BF155" i="3"/>
  <c r="J156" i="3"/>
  <c r="BA156" i="3" s="1"/>
  <c r="P156" i="3"/>
  <c r="R156" i="3"/>
  <c r="T156" i="3"/>
  <c r="AZ156" i="3"/>
  <c r="BB156" i="3"/>
  <c r="BC156" i="3"/>
  <c r="BD156" i="3"/>
  <c r="BF156" i="3"/>
  <c r="J157" i="3"/>
  <c r="BA157" i="3" s="1"/>
  <c r="P157" i="3"/>
  <c r="R157" i="3"/>
  <c r="T157" i="3"/>
  <c r="AZ157" i="3"/>
  <c r="BB157" i="3"/>
  <c r="BC157" i="3"/>
  <c r="BD157" i="3"/>
  <c r="BF157" i="3"/>
  <c r="J158" i="3"/>
  <c r="BA158" i="3" s="1"/>
  <c r="P158" i="3"/>
  <c r="R158" i="3"/>
  <c r="T158" i="3"/>
  <c r="AZ158" i="3"/>
  <c r="BB158" i="3"/>
  <c r="BC158" i="3"/>
  <c r="BD158" i="3"/>
  <c r="BF158" i="3"/>
  <c r="J159" i="3"/>
  <c r="BA159" i="3" s="1"/>
  <c r="P159" i="3"/>
  <c r="R159" i="3"/>
  <c r="T159" i="3"/>
  <c r="AZ159" i="3"/>
  <c r="BB159" i="3"/>
  <c r="BC159" i="3"/>
  <c r="BD159" i="3"/>
  <c r="BF159" i="3"/>
  <c r="J160" i="3"/>
  <c r="BA160" i="3" s="1"/>
  <c r="P160" i="3"/>
  <c r="R160" i="3"/>
  <c r="T160" i="3"/>
  <c r="AZ160" i="3"/>
  <c r="BB160" i="3"/>
  <c r="BC160" i="3"/>
  <c r="BD160" i="3"/>
  <c r="BF160" i="3"/>
  <c r="J161" i="3"/>
  <c r="BA161" i="3" s="1"/>
  <c r="P161" i="3"/>
  <c r="R161" i="3"/>
  <c r="T161" i="3"/>
  <c r="AZ161" i="3"/>
  <c r="BB161" i="3"/>
  <c r="BC161" i="3"/>
  <c r="BD161" i="3"/>
  <c r="BF161" i="3"/>
  <c r="J162" i="3"/>
  <c r="BA162" i="3" s="1"/>
  <c r="P162" i="3"/>
  <c r="R162" i="3"/>
  <c r="T162" i="3"/>
  <c r="AZ162" i="3"/>
  <c r="BB162" i="3"/>
  <c r="BC162" i="3"/>
  <c r="BD162" i="3"/>
  <c r="BF162" i="3"/>
  <c r="J163" i="3"/>
  <c r="BA163" i="3" s="1"/>
  <c r="P163" i="3"/>
  <c r="R163" i="3"/>
  <c r="T163" i="3"/>
  <c r="AZ163" i="3"/>
  <c r="BB163" i="3"/>
  <c r="BC163" i="3"/>
  <c r="BD163" i="3"/>
  <c r="BF163" i="3"/>
  <c r="J164" i="3"/>
  <c r="BA164" i="3" s="1"/>
  <c r="P164" i="3"/>
  <c r="R164" i="3"/>
  <c r="T164" i="3"/>
  <c r="AZ164" i="3"/>
  <c r="BB164" i="3"/>
  <c r="BC164" i="3"/>
  <c r="BD164" i="3"/>
  <c r="BF164" i="3"/>
  <c r="J165" i="3"/>
  <c r="BA165" i="3" s="1"/>
  <c r="P165" i="3"/>
  <c r="R165" i="3"/>
  <c r="T165" i="3"/>
  <c r="AZ165" i="3"/>
  <c r="BB165" i="3"/>
  <c r="BC165" i="3"/>
  <c r="BD165" i="3"/>
  <c r="BF165" i="3"/>
  <c r="J166" i="3"/>
  <c r="BA166" i="3" s="1"/>
  <c r="P166" i="3"/>
  <c r="R166" i="3"/>
  <c r="T166" i="3"/>
  <c r="AZ166" i="3"/>
  <c r="BB166" i="3"/>
  <c r="BC166" i="3"/>
  <c r="BD166" i="3"/>
  <c r="BF166" i="3"/>
  <c r="J167" i="3"/>
  <c r="BA167" i="3" s="1"/>
  <c r="P167" i="3"/>
  <c r="R167" i="3"/>
  <c r="T167" i="3"/>
  <c r="AZ167" i="3"/>
  <c r="BB167" i="3"/>
  <c r="BC167" i="3"/>
  <c r="BD167" i="3"/>
  <c r="BF167" i="3"/>
  <c r="J168" i="3"/>
  <c r="BA168" i="3" s="1"/>
  <c r="P168" i="3"/>
  <c r="R168" i="3"/>
  <c r="T168" i="3"/>
  <c r="AZ168" i="3"/>
  <c r="BB168" i="3"/>
  <c r="BC168" i="3"/>
  <c r="BD168" i="3"/>
  <c r="BF168" i="3"/>
  <c r="J169" i="3"/>
  <c r="BA169" i="3" s="1"/>
  <c r="P169" i="3"/>
  <c r="R169" i="3"/>
  <c r="T169" i="3"/>
  <c r="AZ169" i="3"/>
  <c r="BB169" i="3"/>
  <c r="BC169" i="3"/>
  <c r="BD169" i="3"/>
  <c r="BF169" i="3"/>
  <c r="J170" i="3"/>
  <c r="BA170" i="3" s="1"/>
  <c r="P170" i="3"/>
  <c r="R170" i="3"/>
  <c r="T170" i="3"/>
  <c r="AZ170" i="3"/>
  <c r="BB170" i="3"/>
  <c r="BC170" i="3"/>
  <c r="BD170" i="3"/>
  <c r="BF170" i="3"/>
  <c r="J171" i="3"/>
  <c r="BA171" i="3" s="1"/>
  <c r="P171" i="3"/>
  <c r="R171" i="3"/>
  <c r="T171" i="3"/>
  <c r="AZ171" i="3"/>
  <c r="BB171" i="3"/>
  <c r="BC171" i="3"/>
  <c r="BD171" i="3"/>
  <c r="BF171" i="3"/>
  <c r="J172" i="3"/>
  <c r="BA172" i="3" s="1"/>
  <c r="P172" i="3"/>
  <c r="R172" i="3"/>
  <c r="T172" i="3"/>
  <c r="AZ172" i="3"/>
  <c r="BB172" i="3"/>
  <c r="BC172" i="3"/>
  <c r="BD172" i="3"/>
  <c r="BF172" i="3"/>
  <c r="J173" i="3"/>
  <c r="BA173" i="3" s="1"/>
  <c r="P173" i="3"/>
  <c r="R173" i="3"/>
  <c r="T173" i="3"/>
  <c r="AZ173" i="3"/>
  <c r="BB173" i="3"/>
  <c r="BC173" i="3"/>
  <c r="BD173" i="3"/>
  <c r="BF173" i="3"/>
  <c r="J174" i="3"/>
  <c r="BA174" i="3" s="1"/>
  <c r="P174" i="3"/>
  <c r="R174" i="3"/>
  <c r="T174" i="3"/>
  <c r="AZ174" i="3"/>
  <c r="BB174" i="3"/>
  <c r="BC174" i="3"/>
  <c r="BD174" i="3"/>
  <c r="BF174" i="3"/>
  <c r="J175" i="3"/>
  <c r="BA175" i="3" s="1"/>
  <c r="P175" i="3"/>
  <c r="R175" i="3"/>
  <c r="T175" i="3"/>
  <c r="AZ175" i="3"/>
  <c r="BB175" i="3"/>
  <c r="BC175" i="3"/>
  <c r="BD175" i="3"/>
  <c r="BF175" i="3"/>
  <c r="J176" i="3"/>
  <c r="BA176" i="3" s="1"/>
  <c r="P176" i="3"/>
  <c r="R176" i="3"/>
  <c r="T176" i="3"/>
  <c r="AZ176" i="3"/>
  <c r="BB176" i="3"/>
  <c r="BC176" i="3"/>
  <c r="BD176" i="3"/>
  <c r="BF176" i="3"/>
  <c r="J177" i="3"/>
  <c r="BA177" i="3" s="1"/>
  <c r="P177" i="3"/>
  <c r="R177" i="3"/>
  <c r="T177" i="3"/>
  <c r="AZ177" i="3"/>
  <c r="BB177" i="3"/>
  <c r="BC177" i="3"/>
  <c r="BD177" i="3"/>
  <c r="BF177" i="3"/>
  <c r="J178" i="3"/>
  <c r="BA178" i="3" s="1"/>
  <c r="P178" i="3"/>
  <c r="R178" i="3"/>
  <c r="T178" i="3"/>
  <c r="AZ178" i="3"/>
  <c r="BB178" i="3"/>
  <c r="BC178" i="3"/>
  <c r="BD178" i="3"/>
  <c r="BF178" i="3"/>
  <c r="J179" i="3"/>
  <c r="BA179" i="3" s="1"/>
  <c r="P179" i="3"/>
  <c r="R179" i="3"/>
  <c r="T179" i="3"/>
  <c r="AZ179" i="3"/>
  <c r="BB179" i="3"/>
  <c r="BC179" i="3"/>
  <c r="BD179" i="3"/>
  <c r="BF179" i="3"/>
  <c r="J180" i="3"/>
  <c r="BA180" i="3" s="1"/>
  <c r="P180" i="3"/>
  <c r="R180" i="3"/>
  <c r="T180" i="3"/>
  <c r="AZ180" i="3"/>
  <c r="BB180" i="3"/>
  <c r="BC180" i="3"/>
  <c r="BD180" i="3"/>
  <c r="BF180" i="3"/>
  <c r="J181" i="3"/>
  <c r="BA181" i="3" s="1"/>
  <c r="P181" i="3"/>
  <c r="R181" i="3"/>
  <c r="T181" i="3"/>
  <c r="AZ181" i="3"/>
  <c r="BB181" i="3"/>
  <c r="BC181" i="3"/>
  <c r="BD181" i="3"/>
  <c r="BF181" i="3"/>
  <c r="J182" i="3"/>
  <c r="BA182" i="3" s="1"/>
  <c r="P182" i="3"/>
  <c r="R182" i="3"/>
  <c r="T182" i="3"/>
  <c r="AZ182" i="3"/>
  <c r="BB182" i="3"/>
  <c r="BC182" i="3"/>
  <c r="BD182" i="3"/>
  <c r="BF182" i="3"/>
  <c r="J183" i="3"/>
  <c r="BA183" i="3" s="1"/>
  <c r="P183" i="3"/>
  <c r="R183" i="3"/>
  <c r="T183" i="3"/>
  <c r="AZ183" i="3"/>
  <c r="BB183" i="3"/>
  <c r="BC183" i="3"/>
  <c r="BD183" i="3"/>
  <c r="BF183" i="3"/>
  <c r="J184" i="3"/>
  <c r="BA184" i="3" s="1"/>
  <c r="P184" i="3"/>
  <c r="R184" i="3"/>
  <c r="T184" i="3"/>
  <c r="AZ184" i="3"/>
  <c r="BB184" i="3"/>
  <c r="BC184" i="3"/>
  <c r="BD184" i="3"/>
  <c r="BF184" i="3"/>
  <c r="J185" i="3"/>
  <c r="BA185" i="3" s="1"/>
  <c r="P185" i="3"/>
  <c r="R185" i="3"/>
  <c r="T185" i="3"/>
  <c r="AZ185" i="3"/>
  <c r="BB185" i="3"/>
  <c r="BC185" i="3"/>
  <c r="BD185" i="3"/>
  <c r="BF185" i="3"/>
  <c r="J186" i="3"/>
  <c r="BA186" i="3" s="1"/>
  <c r="P186" i="3"/>
  <c r="R186" i="3"/>
  <c r="T186" i="3"/>
  <c r="AZ186" i="3"/>
  <c r="BB186" i="3"/>
  <c r="BC186" i="3"/>
  <c r="BD186" i="3"/>
  <c r="BF186" i="3"/>
  <c r="J187" i="3"/>
  <c r="BA187" i="3" s="1"/>
  <c r="P187" i="3"/>
  <c r="R187" i="3"/>
  <c r="T187" i="3"/>
  <c r="AZ187" i="3"/>
  <c r="BB187" i="3"/>
  <c r="BC187" i="3"/>
  <c r="BD187" i="3"/>
  <c r="BF187" i="3"/>
  <c r="J188" i="3"/>
  <c r="BA188" i="3" s="1"/>
  <c r="P188" i="3"/>
  <c r="R188" i="3"/>
  <c r="T188" i="3"/>
  <c r="AZ188" i="3"/>
  <c r="BB188" i="3"/>
  <c r="BC188" i="3"/>
  <c r="BD188" i="3"/>
  <c r="BF188" i="3"/>
  <c r="J189" i="3"/>
  <c r="BA189" i="3" s="1"/>
  <c r="P189" i="3"/>
  <c r="R189" i="3"/>
  <c r="T189" i="3"/>
  <c r="AZ189" i="3"/>
  <c r="BB189" i="3"/>
  <c r="BC189" i="3"/>
  <c r="BD189" i="3"/>
  <c r="BF189" i="3"/>
  <c r="J190" i="3"/>
  <c r="BA190" i="3" s="1"/>
  <c r="P190" i="3"/>
  <c r="R190" i="3"/>
  <c r="T190" i="3"/>
  <c r="AZ190" i="3"/>
  <c r="BB190" i="3"/>
  <c r="BC190" i="3"/>
  <c r="BD190" i="3"/>
  <c r="BF190" i="3"/>
  <c r="J191" i="3"/>
  <c r="BA191" i="3" s="1"/>
  <c r="P191" i="3"/>
  <c r="R191" i="3"/>
  <c r="T191" i="3"/>
  <c r="AZ191" i="3"/>
  <c r="BB191" i="3"/>
  <c r="BC191" i="3"/>
  <c r="BD191" i="3"/>
  <c r="BF191" i="3"/>
  <c r="J192" i="3"/>
  <c r="BA192" i="3" s="1"/>
  <c r="P192" i="3"/>
  <c r="R192" i="3"/>
  <c r="T192" i="3"/>
  <c r="AZ192" i="3"/>
  <c r="BB192" i="3"/>
  <c r="BC192" i="3"/>
  <c r="BD192" i="3"/>
  <c r="BF192" i="3"/>
  <c r="J193" i="3"/>
  <c r="BA193" i="3" s="1"/>
  <c r="P193" i="3"/>
  <c r="R193" i="3"/>
  <c r="T193" i="3"/>
  <c r="AZ193" i="3"/>
  <c r="BB193" i="3"/>
  <c r="BC193" i="3"/>
  <c r="BD193" i="3"/>
  <c r="BF193" i="3"/>
  <c r="J194" i="3"/>
  <c r="BA194" i="3" s="1"/>
  <c r="P194" i="3"/>
  <c r="R194" i="3"/>
  <c r="T194" i="3"/>
  <c r="AZ194" i="3"/>
  <c r="BB194" i="3"/>
  <c r="BC194" i="3"/>
  <c r="BD194" i="3"/>
  <c r="BF194" i="3"/>
  <c r="J195" i="3"/>
  <c r="BA195" i="3" s="1"/>
  <c r="P195" i="3"/>
  <c r="R195" i="3"/>
  <c r="T195" i="3"/>
  <c r="AZ195" i="3"/>
  <c r="BB195" i="3"/>
  <c r="BC195" i="3"/>
  <c r="BD195" i="3"/>
  <c r="BF195" i="3"/>
  <c r="J196" i="3"/>
  <c r="BA196" i="3" s="1"/>
  <c r="P196" i="3"/>
  <c r="R196" i="3"/>
  <c r="T196" i="3"/>
  <c r="AZ196" i="3"/>
  <c r="BB196" i="3"/>
  <c r="BC196" i="3"/>
  <c r="BD196" i="3"/>
  <c r="BF196" i="3"/>
  <c r="J197" i="3"/>
  <c r="BA197" i="3" s="1"/>
  <c r="P197" i="3"/>
  <c r="R197" i="3"/>
  <c r="T197" i="3"/>
  <c r="AZ197" i="3"/>
  <c r="BB197" i="3"/>
  <c r="BC197" i="3"/>
  <c r="BD197" i="3"/>
  <c r="BF197" i="3"/>
  <c r="J198" i="3"/>
  <c r="BA198" i="3" s="1"/>
  <c r="P198" i="3"/>
  <c r="R198" i="3"/>
  <c r="T198" i="3"/>
  <c r="AZ198" i="3"/>
  <c r="BB198" i="3"/>
  <c r="BC198" i="3"/>
  <c r="BD198" i="3"/>
  <c r="BF198" i="3"/>
  <c r="J199" i="3"/>
  <c r="BA199" i="3" s="1"/>
  <c r="P199" i="3"/>
  <c r="R199" i="3"/>
  <c r="T199" i="3"/>
  <c r="AZ199" i="3"/>
  <c r="BB199" i="3"/>
  <c r="BC199" i="3"/>
  <c r="BD199" i="3"/>
  <c r="BF199" i="3"/>
  <c r="J200" i="3"/>
  <c r="BA200" i="3" s="1"/>
  <c r="P200" i="3"/>
  <c r="R200" i="3"/>
  <c r="T200" i="3"/>
  <c r="AZ200" i="3"/>
  <c r="BB200" i="3"/>
  <c r="BC200" i="3"/>
  <c r="BD200" i="3"/>
  <c r="BF200" i="3"/>
  <c r="J201" i="3"/>
  <c r="BA201" i="3" s="1"/>
  <c r="P201" i="3"/>
  <c r="R201" i="3"/>
  <c r="T201" i="3"/>
  <c r="AZ201" i="3"/>
  <c r="BB201" i="3"/>
  <c r="BC201" i="3"/>
  <c r="BD201" i="3"/>
  <c r="BF201" i="3"/>
  <c r="J202" i="3"/>
  <c r="BA202" i="3" s="1"/>
  <c r="P202" i="3"/>
  <c r="R202" i="3"/>
  <c r="T202" i="3"/>
  <c r="AZ202" i="3"/>
  <c r="BB202" i="3"/>
  <c r="BC202" i="3"/>
  <c r="BD202" i="3"/>
  <c r="BF202" i="3"/>
  <c r="J203" i="3"/>
  <c r="BA203" i="3" s="1"/>
  <c r="P203" i="3"/>
  <c r="R203" i="3"/>
  <c r="T203" i="3"/>
  <c r="AZ203" i="3"/>
  <c r="BB203" i="3"/>
  <c r="BC203" i="3"/>
  <c r="BD203" i="3"/>
  <c r="BF203" i="3"/>
  <c r="J204" i="3"/>
  <c r="BA204" i="3" s="1"/>
  <c r="P204" i="3"/>
  <c r="R204" i="3"/>
  <c r="T204" i="3"/>
  <c r="AZ204" i="3"/>
  <c r="BB204" i="3"/>
  <c r="BC204" i="3"/>
  <c r="BD204" i="3"/>
  <c r="BF204" i="3"/>
  <c r="J205" i="3"/>
  <c r="BA205" i="3" s="1"/>
  <c r="P205" i="3"/>
  <c r="R205" i="3"/>
  <c r="T205" i="3"/>
  <c r="AZ205" i="3"/>
  <c r="BB205" i="3"/>
  <c r="BC205" i="3"/>
  <c r="BD205" i="3"/>
  <c r="BF205" i="3"/>
  <c r="J206" i="3"/>
  <c r="BA206" i="3" s="1"/>
  <c r="P206" i="3"/>
  <c r="R206" i="3"/>
  <c r="T206" i="3"/>
  <c r="AZ206" i="3"/>
  <c r="BB206" i="3"/>
  <c r="BC206" i="3"/>
  <c r="BD206" i="3"/>
  <c r="BF206" i="3"/>
  <c r="J207" i="3"/>
  <c r="BA207" i="3" s="1"/>
  <c r="P207" i="3"/>
  <c r="R207" i="3"/>
  <c r="T207" i="3"/>
  <c r="AZ207" i="3"/>
  <c r="BB207" i="3"/>
  <c r="BC207" i="3"/>
  <c r="BD207" i="3"/>
  <c r="BF207" i="3"/>
  <c r="J208" i="3"/>
  <c r="BA208" i="3" s="1"/>
  <c r="P208" i="3"/>
  <c r="R208" i="3"/>
  <c r="T208" i="3"/>
  <c r="AZ208" i="3"/>
  <c r="BB208" i="3"/>
  <c r="BC208" i="3"/>
  <c r="BD208" i="3"/>
  <c r="BF208" i="3"/>
  <c r="J209" i="3"/>
  <c r="BA209" i="3" s="1"/>
  <c r="P209" i="3"/>
  <c r="R209" i="3"/>
  <c r="T209" i="3"/>
  <c r="AZ209" i="3"/>
  <c r="BB209" i="3"/>
  <c r="BC209" i="3"/>
  <c r="BD209" i="3"/>
  <c r="BF209" i="3"/>
  <c r="J210" i="3"/>
  <c r="BA210" i="3" s="1"/>
  <c r="P210" i="3"/>
  <c r="R210" i="3"/>
  <c r="T210" i="3"/>
  <c r="AZ210" i="3"/>
  <c r="BB210" i="3"/>
  <c r="BC210" i="3"/>
  <c r="BD210" i="3"/>
  <c r="BF210" i="3"/>
  <c r="J211" i="3"/>
  <c r="BA211" i="3" s="1"/>
  <c r="P211" i="3"/>
  <c r="R211" i="3"/>
  <c r="T211" i="3"/>
  <c r="AZ211" i="3"/>
  <c r="BB211" i="3"/>
  <c r="BC211" i="3"/>
  <c r="BD211" i="3"/>
  <c r="BF211" i="3"/>
  <c r="J212" i="3"/>
  <c r="BA212" i="3" s="1"/>
  <c r="P212" i="3"/>
  <c r="R212" i="3"/>
  <c r="T212" i="3"/>
  <c r="AZ212" i="3"/>
  <c r="BB212" i="3"/>
  <c r="BC212" i="3"/>
  <c r="BD212" i="3"/>
  <c r="BF212" i="3"/>
  <c r="J213" i="3"/>
  <c r="BA213" i="3" s="1"/>
  <c r="P213" i="3"/>
  <c r="R213" i="3"/>
  <c r="T213" i="3"/>
  <c r="AZ213" i="3"/>
  <c r="BB213" i="3"/>
  <c r="BC213" i="3"/>
  <c r="BD213" i="3"/>
  <c r="BF213" i="3"/>
  <c r="J214" i="3"/>
  <c r="BA214" i="3" s="1"/>
  <c r="P214" i="3"/>
  <c r="R214" i="3"/>
  <c r="T214" i="3"/>
  <c r="AZ214" i="3"/>
  <c r="BB214" i="3"/>
  <c r="BC214" i="3"/>
  <c r="BD214" i="3"/>
  <c r="BF214" i="3"/>
  <c r="J215" i="3"/>
  <c r="BA215" i="3" s="1"/>
  <c r="P215" i="3"/>
  <c r="R215" i="3"/>
  <c r="T215" i="3"/>
  <c r="AZ215" i="3"/>
  <c r="BB215" i="3"/>
  <c r="BC215" i="3"/>
  <c r="BD215" i="3"/>
  <c r="BF215" i="3"/>
  <c r="J216" i="3"/>
  <c r="BA216" i="3" s="1"/>
  <c r="P216" i="3"/>
  <c r="R216" i="3"/>
  <c r="T216" i="3"/>
  <c r="AZ216" i="3"/>
  <c r="BB216" i="3"/>
  <c r="BC216" i="3"/>
  <c r="BD216" i="3"/>
  <c r="BF216" i="3"/>
  <c r="J217" i="3"/>
  <c r="BA217" i="3" s="1"/>
  <c r="P217" i="3"/>
  <c r="R217" i="3"/>
  <c r="T217" i="3"/>
  <c r="AZ217" i="3"/>
  <c r="BB217" i="3"/>
  <c r="BC217" i="3"/>
  <c r="BD217" i="3"/>
  <c r="BF217" i="3"/>
  <c r="J218" i="3"/>
  <c r="BA218" i="3" s="1"/>
  <c r="P218" i="3"/>
  <c r="R218" i="3"/>
  <c r="T218" i="3"/>
  <c r="AZ218" i="3"/>
  <c r="BB218" i="3"/>
  <c r="BC218" i="3"/>
  <c r="BD218" i="3"/>
  <c r="BF218" i="3"/>
  <c r="J220" i="3"/>
  <c r="BA220" i="3" s="1"/>
  <c r="P220" i="3"/>
  <c r="P219" i="3" s="1"/>
  <c r="R220" i="3"/>
  <c r="R219" i="3" s="1"/>
  <c r="T220" i="3"/>
  <c r="T219" i="3" s="1"/>
  <c r="AZ220" i="3"/>
  <c r="BB220" i="3"/>
  <c r="BC220" i="3"/>
  <c r="BD220" i="3"/>
  <c r="BF220" i="3"/>
  <c r="BF219" i="3" s="1"/>
  <c r="J219" i="3" s="1"/>
  <c r="BF149" i="3" l="1"/>
  <c r="BF146" i="3" s="1"/>
  <c r="J146" i="3" s="1"/>
  <c r="BF144" i="3"/>
  <c r="P144" i="3"/>
  <c r="J144" i="3"/>
  <c r="BA144" i="3" s="1"/>
  <c r="R144" i="3"/>
  <c r="T144" i="3"/>
  <c r="T130" i="3"/>
  <c r="BF141" i="3"/>
  <c r="R130" i="3"/>
  <c r="J130" i="3"/>
  <c r="BA130" i="3" s="1"/>
  <c r="P130" i="3"/>
  <c r="T136" i="3"/>
  <c r="T141" i="3"/>
  <c r="R136" i="3"/>
  <c r="R141" i="3"/>
  <c r="P136" i="3"/>
  <c r="P146" i="3"/>
  <c r="T146" i="3"/>
  <c r="R146" i="3"/>
  <c r="P151" i="3"/>
  <c r="T151" i="3"/>
  <c r="BF151" i="3"/>
  <c r="J151" i="3" s="1"/>
  <c r="R151" i="3"/>
  <c r="J137" i="3" l="1"/>
  <c r="BA137" i="3" s="1"/>
  <c r="P137" i="3"/>
  <c r="R137" i="3"/>
  <c r="T137" i="3"/>
  <c r="BF137" i="3"/>
  <c r="BF135" i="3"/>
  <c r="J135" i="3"/>
  <c r="BA135" i="3" s="1"/>
  <c r="P135" i="3"/>
  <c r="R135" i="3"/>
  <c r="T135" i="3"/>
  <c r="P142" i="3"/>
  <c r="R142" i="3"/>
  <c r="T142" i="3"/>
  <c r="J142" i="3"/>
  <c r="BA142" i="3" s="1"/>
  <c r="BF142" i="3"/>
  <c r="BF139" i="3"/>
  <c r="J139" i="3"/>
  <c r="BA139" i="3" s="1"/>
  <c r="P139" i="3"/>
  <c r="T139" i="3"/>
  <c r="R139" i="3"/>
  <c r="T138" i="3"/>
  <c r="BF138" i="3"/>
  <c r="R138" i="3"/>
  <c r="J138" i="3"/>
  <c r="BA138" i="3" s="1"/>
  <c r="P138" i="3"/>
  <c r="BF140" i="3" l="1"/>
  <c r="J140" i="3"/>
  <c r="BA140" i="3" s="1"/>
  <c r="P140" i="3"/>
  <c r="R140" i="3"/>
  <c r="T140" i="3"/>
  <c r="J39" i="3" l="1"/>
  <c r="J38" i="3"/>
  <c r="J37" i="3"/>
  <c r="F119" i="3"/>
  <c r="E117" i="3"/>
  <c r="J31" i="3"/>
  <c r="F89" i="3"/>
  <c r="E87" i="3"/>
  <c r="E7" i="3"/>
  <c r="F39" i="3" l="1"/>
  <c r="R127" i="3"/>
  <c r="P127" i="3"/>
  <c r="T127" i="3"/>
  <c r="J99" i="3"/>
  <c r="BF127" i="3"/>
  <c r="J101" i="3"/>
  <c r="E115" i="3"/>
  <c r="F121" i="3"/>
  <c r="F38" i="3"/>
  <c r="F35" i="3"/>
  <c r="J35" i="3"/>
  <c r="F37" i="3"/>
  <c r="J127" i="3" l="1"/>
  <c r="J98" i="3" s="1"/>
  <c r="R126" i="3"/>
  <c r="R125" i="3" s="1"/>
  <c r="T126" i="3"/>
  <c r="T125" i="3" s="1"/>
  <c r="F36" i="3" l="1"/>
  <c r="P126" i="3"/>
  <c r="P125" i="3" s="1"/>
  <c r="J100" i="3"/>
  <c r="BF126" i="3"/>
  <c r="J36" i="3"/>
  <c r="J126" i="3" l="1"/>
  <c r="J97" i="3" s="1"/>
  <c r="BF125" i="3"/>
  <c r="J125" i="3" s="1"/>
  <c r="J96" i="3" s="1"/>
  <c r="J30" i="3" l="1"/>
  <c r="J32" i="3" s="1"/>
  <c r="J106" i="3"/>
  <c r="J41" i="3" l="1"/>
</calcChain>
</file>

<file path=xl/sharedStrings.xml><?xml version="1.0" encoding="utf-8"?>
<sst xmlns="http://schemas.openxmlformats.org/spreadsheetml/2006/main" count="1404" uniqueCount="406">
  <si>
    <t/>
  </si>
  <si>
    <t>False</t>
  </si>
  <si>
    <t>&gt;&gt;  skryté stĺpce  &lt;&lt;</t>
  </si>
  <si>
    <t>v ---  nižšie sa nachádzajú doplnkové a pomocné údaje k zostavám  --- v</t>
  </si>
  <si>
    <t>Stavba:</t>
  </si>
  <si>
    <t>JKSO:</t>
  </si>
  <si>
    <t>ČS:</t>
  </si>
  <si>
    <t>Miesto:</t>
  </si>
  <si>
    <t xml:space="preserve"> </t>
  </si>
  <si>
    <t>Dátum:</t>
  </si>
  <si>
    <t>Objednávateľ:</t>
  </si>
  <si>
    <t>IČO:</t>
  </si>
  <si>
    <t>IČ DPH:</t>
  </si>
  <si>
    <t>Zhotoviteľ:</t>
  </si>
  <si>
    <t>Projektant: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</si>
  <si>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</si>
  <si>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</si>
  <si>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</si>
  <si>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</si>
  <si>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</si>
  <si>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</si>
  <si>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</si>
  <si>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</si>
  <si>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</si>
  <si>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</si>
  <si>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</si>
  <si>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</si>
  <si>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</si>
  <si>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</si>
  <si>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</si>
  <si>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</si>
  <si>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</si>
  <si>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</si>
  <si>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</si>
  <si>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</si>
  <si>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</si>
  <si>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Kód</t>
  </si>
  <si>
    <t>Popis</t>
  </si>
  <si>
    <t>Typ</t>
  </si>
  <si>
    <t>D</t>
  </si>
  <si>
    <t>0</t>
  </si>
  <si>
    <t>1</t>
  </si>
  <si>
    <t>{2b32bea7-a3ae-4a73-9e12-b36111f808e2}</t>
  </si>
  <si>
    <t>Celkové náklady za stavbu 1) + 2)</t>
  </si>
  <si>
    <t>KRYCÍ LIST ROZPOČTU</t>
  </si>
  <si>
    <t>Objekt:</t>
  </si>
  <si>
    <t>Náklady z rozpočtu</t>
  </si>
  <si>
    <t>Ostatné náklady</t>
  </si>
  <si>
    <t>REKAPITULÁCIA ROZPOČTU</t>
  </si>
  <si>
    <t>Kód dielu - Popis</t>
  </si>
  <si>
    <t>Cena celkom [EUR]</t>
  </si>
  <si>
    <t>1) Náklady z rozpočtu</t>
  </si>
  <si>
    <t>-1</t>
  </si>
  <si>
    <t>HSV - Práce a dodávky HSV</t>
  </si>
  <si>
    <t xml:space="preserve">    1 - Zemné práce</t>
  </si>
  <si>
    <t xml:space="preserve">    5 - Komunikácie</t>
  </si>
  <si>
    <t xml:space="preserve">    9 - Ostatné konštrukcie a práce-búranie</t>
  </si>
  <si>
    <t>2) Ostatné náklady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</si>
  <si>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</si>
  <si>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</si>
  <si>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</si>
  <si>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</si>
  <si>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</si>
  <si>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</si>
  <si>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</si>
  <si>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</si>
  <si>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</si>
  <si>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</si>
  <si>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</si>
  <si>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</si>
  <si>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</si>
  <si>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</si>
  <si>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</si>
  <si>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</si>
  <si>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</si>
  <si>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m2</t>
  </si>
  <si>
    <t>4</t>
  </si>
  <si>
    <t>2</t>
  </si>
  <si>
    <t>5</t>
  </si>
  <si>
    <t>Komunikácie</t>
  </si>
  <si>
    <t>3</t>
  </si>
  <si>
    <t>6</t>
  </si>
  <si>
    <t>M</t>
  </si>
  <si>
    <t>kg</t>
  </si>
  <si>
    <t>8</t>
  </si>
  <si>
    <t>9</t>
  </si>
  <si>
    <t>Ostatné konštrukcie a práce-búranie</t>
  </si>
  <si>
    <t>ks</t>
  </si>
  <si>
    <t>7</t>
  </si>
  <si>
    <t>91481221191.R</t>
  </si>
  <si>
    <t>ks/deň</t>
  </si>
  <si>
    <t>9148122119345.R</t>
  </si>
  <si>
    <t>m</t>
  </si>
  <si>
    <t>10</t>
  </si>
  <si>
    <t>11</t>
  </si>
  <si>
    <t>12</t>
  </si>
  <si>
    <t>13</t>
  </si>
  <si>
    <t>14</t>
  </si>
  <si>
    <t>15</t>
  </si>
  <si>
    <t>t</t>
  </si>
  <si>
    <t>16</t>
  </si>
  <si>
    <t>17</t>
  </si>
  <si>
    <t>18</t>
  </si>
  <si>
    <t>979089012.S</t>
  </si>
  <si>
    <t>19</t>
  </si>
  <si>
    <t>20</t>
  </si>
  <si>
    <t>000400041.S</t>
  </si>
  <si>
    <t xml:space="preserve">    2 - Zakladanie</t>
  </si>
  <si>
    <t>113105113.S</t>
  </si>
  <si>
    <t>Vybúranie, demontáž, odstránenie dlažby - dlaždíc z prírodného kameňa hr. 60-80 mm, v maltovom al. cementobet. lôžku</t>
  </si>
  <si>
    <t>113107131.S</t>
  </si>
  <si>
    <t>"Vybúranie konštrukcie podložia z podkladných betónov  nevystužených do triedy pevnosti C20/25,  veľkosť plochy do 50 m2, hr. do 100 mm"</t>
  </si>
  <si>
    <t>113107132.S</t>
  </si>
  <si>
    <t>Odstránenie krytu v ploche do 200 m2 z betónu prostého, hr. vrstvy 150 do 300 mm,  -0,50000t</t>
  </si>
  <si>
    <t>113152241.R</t>
  </si>
  <si>
    <t>Frézovanie asf. podkladu alebo krytu v koľajovom priestore, bez možnosti výluky električiek (práce v nočných hodinách) plochy od 250  do 500 m2, pruh š. cez 0,3 m do 0,80 m, hr. do 120 mm  0,250 t</t>
  </si>
  <si>
    <t>113152340.R</t>
  </si>
  <si>
    <t>Frézovanie asf. podkladu alebo krytu v koľajovom priestore bez, možnosti výluky električiek., plochy cez 500 do 1000 m2, pruh š. cez 1 m do do 2 m, hr. do 120 mm  0,250 t</t>
  </si>
  <si>
    <t>113206111.S</t>
  </si>
  <si>
    <t>Vytrhanie obrúb betónových, z krajníkov alebo obrubníkov stojatých,  -0,06500t</t>
  </si>
  <si>
    <t>113209021.S</t>
  </si>
  <si>
    <t>Vybúranie lôžka obrúb, obrubníkov a žľabov, hr. do 100 mm, šírky do 150 mm z betónu prostého,  -0,03450t</t>
  </si>
  <si>
    <t>120001101.S</t>
  </si>
  <si>
    <t>Príplatok k cenám výkopov za sťaženie výkopu v blízkosti podzemného vedenia alebo výbušnín</t>
  </si>
  <si>
    <t>m3</t>
  </si>
  <si>
    <t>122201101.S</t>
  </si>
  <si>
    <t>Odkopávka a prekopávka nezapažená v hornine 3, do 100 m3</t>
  </si>
  <si>
    <t>122201109.S</t>
  </si>
  <si>
    <t>Odkopávky a prekopávky nezapažené. Príplatok k cenám za lepivosť horniny 3</t>
  </si>
  <si>
    <t>162201102.S</t>
  </si>
  <si>
    <t>Vodorovné premiestnenie výkopku z horniny 1-4 nad 20-50m</t>
  </si>
  <si>
    <t>22</t>
  </si>
  <si>
    <t>162501102.S</t>
  </si>
  <si>
    <t>Vodorovné premiestnenie výkopku po spevnenej ceste z horniny tr.1-4, do 100 m3 na vzdialenosť do 3000 m</t>
  </si>
  <si>
    <t>24</t>
  </si>
  <si>
    <t>162501105.S</t>
  </si>
  <si>
    <t>Vodorovné premiestnenie výkopku po spevnenej ceste z horniny tr.1-4, do 100 m3, príplatok k cene za každých ďalšich a začatých 1000 m</t>
  </si>
  <si>
    <t>26</t>
  </si>
  <si>
    <t>167101100.S</t>
  </si>
  <si>
    <t>Nakladanie výkopku tr.1-4 ručne</t>
  </si>
  <si>
    <t>28</t>
  </si>
  <si>
    <t>171201201.S</t>
  </si>
  <si>
    <t>Uloženie sypaniny na skládky do 100 m3</t>
  </si>
  <si>
    <t>30</t>
  </si>
  <si>
    <t>171209004.S</t>
  </si>
  <si>
    <t>Poplatok za skládku - štrk zo železničného zvršku (17 05), ostatné</t>
  </si>
  <si>
    <t>32</t>
  </si>
  <si>
    <t>171211001.S</t>
  </si>
  <si>
    <t>Poplatok za zhodnocovanie stavebného odpadu a ateriálu - zemina a kamenivo</t>
  </si>
  <si>
    <t>34</t>
  </si>
  <si>
    <t>181101102.S</t>
  </si>
  <si>
    <t>Úprava a profilovanie zemnej pláne v koľajisku, dohutnenie na požadované hodnoty, úseky veľkosti 80-100 m2, počas jednej nočnej nočenej smeny</t>
  </si>
  <si>
    <t>36</t>
  </si>
  <si>
    <t>Zakladanie</t>
  </si>
  <si>
    <t>273313612.S</t>
  </si>
  <si>
    <t>Betón základových patiek pre označníky  - pätky do 0,50 m3, vrátane debnenia, prostý tr. C 20/25</t>
  </si>
  <si>
    <t>38</t>
  </si>
  <si>
    <t>275361221.S</t>
  </si>
  <si>
    <t>Výstuž základových pätiek pre označníky, vrátane dovozu a osadenia konzoly / kotiev do nivelety</t>
  </si>
  <si>
    <t>40</t>
  </si>
  <si>
    <t>21</t>
  </si>
  <si>
    <t>289971211.S</t>
  </si>
  <si>
    <t>Zhotovenie vrstvy z geotextílie na upravenom povrchu sklon do 1 : 5 , šírky od 0 do 3 m</t>
  </si>
  <si>
    <t>42</t>
  </si>
  <si>
    <t>91</t>
  </si>
  <si>
    <t>693310000400.S</t>
  </si>
  <si>
    <t>Drenážny geokompozit HDPE geosieť s PP obojstrannou geotextíliou, 50x2 m</t>
  </si>
  <si>
    <t>-2007076298</t>
  </si>
  <si>
    <t>511532111.S</t>
  </si>
  <si>
    <t>Koľajové lôžko so zhutnením z kameniva hrubého drveného fr. 32/63 mm</t>
  </si>
  <si>
    <t>44</t>
  </si>
  <si>
    <t>92</t>
  </si>
  <si>
    <t>437790002700.S</t>
  </si>
  <si>
    <t>D+M Gumený pás pod koľajnicu hr. 15 mm (pätný profil)</t>
  </si>
  <si>
    <t>1173947733</t>
  </si>
  <si>
    <t>25</t>
  </si>
  <si>
    <t>511582195.S</t>
  </si>
  <si>
    <t>Koľajové lôžko so zhutnením. Príplatok k cene za sťaženú prácu pri rekonštrukciách</t>
  </si>
  <si>
    <t>46</t>
  </si>
  <si>
    <t>512502121.S</t>
  </si>
  <si>
    <t>Odstránenie koľajového lôžka z kameniva po rozob. koľaje alebo koľajového rozvetvenia,  -1,80800t</t>
  </si>
  <si>
    <t>48</t>
  </si>
  <si>
    <t>27</t>
  </si>
  <si>
    <t>512502995.S</t>
  </si>
  <si>
    <t>Odstránenie koľajového lôžkapo rozobratí koľaje. Príplatok k cene za sťažené práce pri rekonštrukciách</t>
  </si>
  <si>
    <t>50</t>
  </si>
  <si>
    <t>564760111.S</t>
  </si>
  <si>
    <t>Podklad alebo kryt z kameniva hrubého drveného veľ. 8-16 mm s rozprestretím a zhutnením hr. 200 mm</t>
  </si>
  <si>
    <t>52</t>
  </si>
  <si>
    <t>29</t>
  </si>
  <si>
    <t>567134315.R</t>
  </si>
  <si>
    <t>D+M podkladový betón - C12/15, C20/25, C25/30, hr.  do 200 mm</t>
  </si>
  <si>
    <t>54</t>
  </si>
  <si>
    <t>573411119.R</t>
  </si>
  <si>
    <t>Náter/postrek asfaltový infiltračný katiónovou emulziou množstve 0,50 kg/m2</t>
  </si>
  <si>
    <t>56</t>
  </si>
  <si>
    <t>31</t>
  </si>
  <si>
    <t>577124151.R</t>
  </si>
  <si>
    <t>Asfaltový betón v AC11 O, AC 16-22 L PmB 45/80-75 - príplatok za ďalších 10 mm hrúbky</t>
  </si>
  <si>
    <t>58</t>
  </si>
  <si>
    <t>577144251.R</t>
  </si>
  <si>
    <t>Asfaltový betón vrstva obrusná AC 11 O v pruhu š. do 3 m z modifik. asfaltu tr. I, po zhutnení hr. 50 mm - strojná/ručná pokládka v koľajovom priestore, bez možnosti výluky električiek</t>
  </si>
  <si>
    <t>60</t>
  </si>
  <si>
    <t>33</t>
  </si>
  <si>
    <t>577164351.R</t>
  </si>
  <si>
    <t>Asfaltový betón vrstva obrusná alebo ložná AC 16 v pruhu š. do 3 m z modifik. asfaltu tr. I, po zhutnení hr. 70 mm-ručná pokládka v koľajovom priestore bez možnosti výluky električiek</t>
  </si>
  <si>
    <t>62</t>
  </si>
  <si>
    <t>577174451.R</t>
  </si>
  <si>
    <t>Asfaltový betón vrstva ložná AC 22 P v pruhu š. do 3 m z modifik. asfaltu tr. I, po zhutnení hr. 80 mm - ručná pokládka v koľajovom priestore bez možnosti výluky električiek</t>
  </si>
  <si>
    <t>64</t>
  </si>
  <si>
    <t>35</t>
  </si>
  <si>
    <t>581140211.R</t>
  </si>
  <si>
    <t>"D+M Kryt cementobetónový v prejazdoch koľajiska a v križovatkách, farba prírodná šedá, debnenie bočnicami+oddebnenie, povrchová úprava metličkový dezén, ochranný náter proti ropným látkam, ošetrovanie betónu počas doby tuhnutia,  vrátane debnenia, rezani</t>
  </si>
  <si>
    <t>66</t>
  </si>
  <si>
    <t>591141111.R</t>
  </si>
  <si>
    <t>D+M dlažba z prírodného kameňa štiepaná (ŽULA, Kocka, hrana 60-120 mm) farba šedá prírodná, Špárovanie dlažby a vyčistenie povrchu. Samostatné jednotlivé plochy s výmerou nad 5,0 m2</t>
  </si>
  <si>
    <t>68</t>
  </si>
  <si>
    <t>37</t>
  </si>
  <si>
    <t>591141112.R</t>
  </si>
  <si>
    <t>Kladenie dlažby z kamenných dosiek rezaných pre dopravou zaťažené plochy aj pešie zóny  hr. hrany 60-120 mm. Vrátane lôžka z cementobet. malty</t>
  </si>
  <si>
    <t>70</t>
  </si>
  <si>
    <t>591141113.R</t>
  </si>
  <si>
    <t>Kladenie dlažby z kamenných kociek štiepaných pre dopravou zaťažené plochy aj pešie zóny  hr. hrany 60-120 mm. Vrátane lôžka z cementobet. malty</t>
  </si>
  <si>
    <t>72</t>
  </si>
  <si>
    <t>41</t>
  </si>
  <si>
    <t>591141121.R</t>
  </si>
  <si>
    <t>D+M dlažba z prírodného kameňa (ŽULA) farba šedá prírodná, hrany rezané, povrch s protišmykovou úpravou (tryskaný, flambovaný), rozmery 205x155 mm, hr. 100mm. Pokládka dlažby. Špárovanie dlažby a vyčistenie</t>
  </si>
  <si>
    <t>74</t>
  </si>
  <si>
    <t>94</t>
  </si>
  <si>
    <t>591141122.R</t>
  </si>
  <si>
    <t>D+M dlažba z prírodného kameňa (BIANCO RIO, ŽULA) farba šedá prírodná, hrany rezané, povrch s protišmykovou úpravou (tryskaný, flambovaný), rozmery 60-30 x 40-20, hr. 60 mm. Pokládka dlažby do lôžka z cementovej malty hr. 50 mm. Špárovanie dlažby a vyčist</t>
  </si>
  <si>
    <t>1290258898</t>
  </si>
  <si>
    <t>594411120.R</t>
  </si>
  <si>
    <t>Kladenie dlažby z kamenných dosiek rezaných - príplatok za kladenie do geometrických vzorov, oblúkov alebo vejárov</t>
  </si>
  <si>
    <t>76</t>
  </si>
  <si>
    <t>43</t>
  </si>
  <si>
    <t>596211002.R</t>
  </si>
  <si>
    <t>Príplatok zámkovej dlažby za rezanie, zalamovanie a dorezávanie hrán pre plochy v priestore výhybiek alebo koľajiska</t>
  </si>
  <si>
    <t>78</t>
  </si>
  <si>
    <t>596911161.S</t>
  </si>
  <si>
    <t>Kladenie betónovej zámkovej dlažby komunikácií pre peších hr. 80 mm</t>
  </si>
  <si>
    <t>80</t>
  </si>
  <si>
    <t>45</t>
  </si>
  <si>
    <t>5969111610.R</t>
  </si>
  <si>
    <t>Príplatok pre plochy zo zámkovej dlažby všetkých druhov - plochy pokládky menšie ako 25 m2</t>
  </si>
  <si>
    <t>82</t>
  </si>
  <si>
    <t>592460021301</t>
  </si>
  <si>
    <t>Betónová bratislavská dlažba bez vzoru 500x200x80mm farebnosť dunajský štrk</t>
  </si>
  <si>
    <t>84</t>
  </si>
  <si>
    <t>47</t>
  </si>
  <si>
    <t>599142112.R</t>
  </si>
  <si>
    <t>Úprava zálievky dilatačných alebo pracovných škár hĺbky do 40 mm, šírky nad 20 do 40 mm s prefrézovaním a vyčistením, vyspravenie asfaltovou páskou alebo bituménovou zálievkou</t>
  </si>
  <si>
    <t>86</t>
  </si>
  <si>
    <t>599632111.R</t>
  </si>
  <si>
    <t>Vyplnenie škár dlažby epoxidovou zálievkou, únosnosť  pre dopravou zaťažené plochy</t>
  </si>
  <si>
    <t>88</t>
  </si>
  <si>
    <t>49</t>
  </si>
  <si>
    <t>624401112.R</t>
  </si>
  <si>
    <t>D+M dvojzložkovej opravnej malty na báze epoxidu do hr. 25-35mm</t>
  </si>
  <si>
    <t>90</t>
  </si>
  <si>
    <t>627456210.R</t>
  </si>
  <si>
    <t>Špárovanie zámkovej dlažby kamennou drvou a vyčistenie povrchu</t>
  </si>
  <si>
    <t>51</t>
  </si>
  <si>
    <t>Prenájom: Výstražné značky vrátane stĺpika a podstavca, základná veľkosť (A 4a/b/c, A 5, A 6, A 12, A 19, A 34)</t>
  </si>
  <si>
    <t>91481221192.R</t>
  </si>
  <si>
    <t>Prenájom: Zákazové  značky vrátane stĺpika a podstavca, základná veľkosť (B 1 a B 39)</t>
  </si>
  <si>
    <t>96</t>
  </si>
  <si>
    <t>53</t>
  </si>
  <si>
    <t>91481221193.R</t>
  </si>
  <si>
    <t>Prenájom: Príkazové  značky vrátane stĺpika a podstavca, základná veľkosť (C 6a/b/c, C 20 až  28)</t>
  </si>
  <si>
    <t>98</t>
  </si>
  <si>
    <t>914812211934.R</t>
  </si>
  <si>
    <t>Prenájom: Informatívne smerové  značky vrátane stĺpika a podstavca, základná veľkosť (IS15, IS 16, IS26))</t>
  </si>
  <si>
    <t>100</t>
  </si>
  <si>
    <t>55</t>
  </si>
  <si>
    <t>Prenájom: Ekosvetlo vrátane batérií</t>
  </si>
  <si>
    <t>102</t>
  </si>
  <si>
    <t>915714112.S</t>
  </si>
  <si>
    <t>Dočasné vodorovné značenie krytu lepením pásky plochej deliacich čiar šírky 120 mm</t>
  </si>
  <si>
    <t>104</t>
  </si>
  <si>
    <t>57</t>
  </si>
  <si>
    <t>915721312.S</t>
  </si>
  <si>
    <t>Vodorovné dopravné značenie dvojzložkovým studeným plastom - nápisy, biela retroreflexná</t>
  </si>
  <si>
    <t>106</t>
  </si>
  <si>
    <t>915721322.S</t>
  </si>
  <si>
    <t>Vodorovné dopravné značenie dvojzložkovým studeným plastom-symbol(!) červená retroreflexná</t>
  </si>
  <si>
    <t>108</t>
  </si>
  <si>
    <t>59</t>
  </si>
  <si>
    <t>915791112.S</t>
  </si>
  <si>
    <t>Predznačenie pre vodorovné značenie striekané farbou alebo vykonávané z náterových hmôt</t>
  </si>
  <si>
    <t>110</t>
  </si>
  <si>
    <t>916362112.R</t>
  </si>
  <si>
    <t>Pokládka cestných obrubníkov - príplatok za zakrivenia, kladenie v miestach výhybiek a dorezávanie</t>
  </si>
  <si>
    <t>112</t>
  </si>
  <si>
    <t>95</t>
  </si>
  <si>
    <t>583810001300.S</t>
  </si>
  <si>
    <t xml:space="preserve">Obrubník kamenný rovný </t>
  </si>
  <si>
    <t>-1248792830</t>
  </si>
  <si>
    <t>592170000900.S</t>
  </si>
  <si>
    <t>Obrubník cestný bez skosenia rovný, lxšxv 1000x150x260 mm</t>
  </si>
  <si>
    <t>383420502</t>
  </si>
  <si>
    <t>63</t>
  </si>
  <si>
    <t>916362112.S</t>
  </si>
  <si>
    <t>Osadenie cestného obrubníka betónového stojatého do lôžka z betónu prostého tr. C 16/20 s bočnou oporou26-30/15/100 cm</t>
  </si>
  <si>
    <t>114</t>
  </si>
  <si>
    <t>919716111.S</t>
  </si>
  <si>
    <t>Oceľová výstuž cementobet. krytu TEVYCED letis. plôch zo zvar. sietí KARI hmotnosť do 7,5 kg/m2 - dodávka + montáž</t>
  </si>
  <si>
    <t>116</t>
  </si>
  <si>
    <t>65</t>
  </si>
  <si>
    <t>919716311.SR</t>
  </si>
  <si>
    <t>D+M Oceľ. klzné trny, hmoždiny a kotvy do priemeru 32mm</t>
  </si>
  <si>
    <t>118</t>
  </si>
  <si>
    <t>9197311239.R</t>
  </si>
  <si>
    <t>Ručné dosekanie okrajov asfaltobetónu, vyčistenie, odstránenie zvetraných zálievok a vyplnení škár a zarovnanie  hrany pozdĺž koľajníc</t>
  </si>
  <si>
    <t>120</t>
  </si>
  <si>
    <t>67</t>
  </si>
  <si>
    <t>919735114.R</t>
  </si>
  <si>
    <t>Rezanie existujúceho asfaltového krytu alebo podkladu hĺbky nad 100 do 200 mm</t>
  </si>
  <si>
    <t>122</t>
  </si>
  <si>
    <t>928125113</t>
  </si>
  <si>
    <t>D+M Vibrozolácia koľajníc -bokovnice (vnútorné + vonkajšie)</t>
  </si>
  <si>
    <t>124</t>
  </si>
  <si>
    <t>69</t>
  </si>
  <si>
    <t>9286220112.R</t>
  </si>
  <si>
    <t>Vysekanie a očistenie zabudovaných kovových kotiev a konštrukcií v koľajisku</t>
  </si>
  <si>
    <t>126</t>
  </si>
  <si>
    <t>9286220113.R</t>
  </si>
  <si>
    <t>Vyčistenie koľajového panelu od prebytočného materiálu</t>
  </si>
  <si>
    <t>128</t>
  </si>
  <si>
    <t>71</t>
  </si>
  <si>
    <t>938909316.R</t>
  </si>
  <si>
    <t>Strojné/ručné čistenie pracovnej plochy, kropenie, protiprašné opatrenia</t>
  </si>
  <si>
    <t>130</t>
  </si>
  <si>
    <t>961055111.R</t>
  </si>
  <si>
    <t>Ručné búranie betónu/asfaltobetónu. Samostatné jednotlivé plochy hrúbky do 30 cm s výmerou do 25 m2,  -2,40000t</t>
  </si>
  <si>
    <t>132</t>
  </si>
  <si>
    <t>73</t>
  </si>
  <si>
    <t>979082214.R</t>
  </si>
  <si>
    <t>Vodorovná doprava sutiny so zložením a hrubým urovnaním na vzdialenosť do 1,5 km - medziskládka zhotoviteľa</t>
  </si>
  <si>
    <t>134</t>
  </si>
  <si>
    <t>979082215.R</t>
  </si>
  <si>
    <t>Vodorovná doprava sutiny so zložením a hrubým urovnaním na vzdialenosť do 1 km - na riadenú skládku do vzdialenosti 15 km</t>
  </si>
  <si>
    <t>136</t>
  </si>
  <si>
    <t>75</t>
  </si>
  <si>
    <t>979082219.R</t>
  </si>
  <si>
    <t>Príplatok k cene za každý ďalší aj začatý 1 km nad 1 km pre vodorovnú dopravu sutiny  - na riadenú skládku do vzdialenosti 15 km</t>
  </si>
  <si>
    <t>138</t>
  </si>
  <si>
    <t>9790872123.R</t>
  </si>
  <si>
    <t>Nakladanie na dopravné prostriedky pre vodorovnú dopravu sutiny - medziskládka zhotoviteľa</t>
  </si>
  <si>
    <t>140</t>
  </si>
  <si>
    <t>77</t>
  </si>
  <si>
    <t>97908721234.R</t>
  </si>
  <si>
    <t>Nakladanie na dopravné prostriedky pre vodorovnú dopravu sutiny -  - na riadenú skládku do vzdialenosti 15 km</t>
  </si>
  <si>
    <t>142</t>
  </si>
  <si>
    <t>Poplatok za skládku - betón, tehly, dlaždice,  (17 01), ostatné</t>
  </si>
  <si>
    <t>144</t>
  </si>
  <si>
    <t>79</t>
  </si>
  <si>
    <t>979089212.S</t>
  </si>
  <si>
    <t>Poplatok za skládku - bitúmenové zmesi, (17 03), ostatné</t>
  </si>
  <si>
    <t>146</t>
  </si>
  <si>
    <t>979091295.S</t>
  </si>
  <si>
    <t>Doprava vybúraných hmôt vodorovné premiestnenie sutiny. Príplatok k cene za sťažené práce pri rekonštrukciách</t>
  </si>
  <si>
    <t>148</t>
  </si>
  <si>
    <t>81</t>
  </si>
  <si>
    <t>998223011.S</t>
  </si>
  <si>
    <t>Presun hmôt pre pozemné komunikácie s krytom dláždeným (822 2.3, 822 5.3) akejkoľvek dĺžky objektu</t>
  </si>
  <si>
    <t>150</t>
  </si>
  <si>
    <t>998225111.S</t>
  </si>
  <si>
    <t>Presun hmôt pre pozemnú komunikáciu a letisko s krytom asfaltovým akejkoľvek dĺžky objektu</t>
  </si>
  <si>
    <t>152</t>
  </si>
  <si>
    <t>83</t>
  </si>
  <si>
    <t>998242011.S</t>
  </si>
  <si>
    <t>Presun hmôt pre železničný zvršok akéhokoľvek rozsahu a sklonu do 8 promile</t>
  </si>
  <si>
    <t>154</t>
  </si>
  <si>
    <t>POD-plán orgabizácie doprvy, povolenia,  poplatky</t>
  </si>
  <si>
    <t>156</t>
  </si>
  <si>
    <t>85</t>
  </si>
  <si>
    <t>000600052.S</t>
  </si>
  <si>
    <t>Dočasné prekrytie otvorených výkpov oceľovými platňami hr.15-20 mm s nosnosťou na prejazd nákladných vozidiel (D+M), vrátane odstránenia</t>
  </si>
  <si>
    <t>158</t>
  </si>
  <si>
    <t>000800011.S</t>
  </si>
  <si>
    <t>Prevádzkové vplyvy cestnou dopravou, regulácia dopravy, presmerovanie pohybu vozidiel a chodcov</t>
  </si>
  <si>
    <t>hod</t>
  </si>
  <si>
    <t>160</t>
  </si>
  <si>
    <t>87</t>
  </si>
  <si>
    <t>000900011.R</t>
  </si>
  <si>
    <t>Náklady na nočnú prácu</t>
  </si>
  <si>
    <t>PA</t>
  </si>
  <si>
    <t>162</t>
  </si>
  <si>
    <t>000900011.S</t>
  </si>
  <si>
    <t>Náklady na  presun stavebných kapacít-nočná doprava zamestnancov z ubytovne na stavbu, náklady na mobilizáciu rezervných kapacít</t>
  </si>
  <si>
    <t>164</t>
  </si>
  <si>
    <t>89</t>
  </si>
  <si>
    <t>000900012.R</t>
  </si>
  <si>
    <t>Náklady na prácu v blízkosti trolejového vedenia pod napätím</t>
  </si>
  <si>
    <t>166</t>
  </si>
  <si>
    <t>001000034.S</t>
  </si>
  <si>
    <t>Inžinierska činnosť - skúšky, diagnostika podložia, vytýčenie IS</t>
  </si>
  <si>
    <t>168</t>
  </si>
  <si>
    <t>93</t>
  </si>
  <si>
    <t>919735123.R</t>
  </si>
  <si>
    <t>Rezanie žulovej dlažby hrúbky100  mm</t>
  </si>
  <si>
    <t>-1212524653</t>
  </si>
  <si>
    <t>Električkové trate-opravy tratí a nástupíšť</t>
  </si>
  <si>
    <t>Dopravný podnik Bratislava, a.s.</t>
  </si>
  <si>
    <t>Dopravný podnik Bratislava,a.s.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</si>
</sst>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25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sz val="10"/>
      <color rgb="FF46464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46464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/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/>
    </xf>
    <xf numFmtId="4" fontId="2" fillId="0" borderId="0" xfId="0" applyNumberFormat="1" applyFont="1" applyAlignment="1">
      <alignment vertical="center"/>
    </xf>
    <xf numFmtId="0" fontId="0" fillId="0" borderId="3" xfId="0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17" fillId="0" borderId="16" xfId="0" applyFont="1" applyBorder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18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8" fillId="3" borderId="0" xfId="0" applyFont="1" applyFill="1" applyAlignment="1">
      <alignment horizontal="left" vertical="center"/>
    </xf>
    <xf numFmtId="0" fontId="0" fillId="3" borderId="0" xfId="0" applyFill="1" applyAlignment="1">
      <alignment vertical="center"/>
    </xf>
    <xf numFmtId="4" fontId="18" fillId="3" borderId="0" xfId="0" applyNumberFormat="1" applyFont="1" applyFill="1" applyAlignment="1">
      <alignment vertical="center"/>
    </xf>
    <xf numFmtId="0" fontId="19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4" fontId="13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4" fillId="3" borderId="6" xfId="0" applyFont="1" applyFill="1" applyBorder="1" applyAlignment="1">
      <alignment horizontal="left"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6" fillId="3" borderId="0" xfId="0" applyFont="1" applyFill="1" applyAlignment="1">
      <alignment horizontal="left" vertical="center"/>
    </xf>
    <xf numFmtId="0" fontId="16" fillId="3" borderId="0" xfId="0" applyFont="1" applyFill="1" applyAlignment="1">
      <alignment horizontal="right" vertical="center"/>
    </xf>
    <xf numFmtId="0" fontId="20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5" fillId="0" borderId="20" xfId="0" applyFont="1" applyBorder="1" applyAlignment="1">
      <alignment horizontal="left" vertical="center"/>
    </xf>
    <xf numFmtId="0" fontId="5" fillId="0" borderId="20" xfId="0" applyFont="1" applyBorder="1" applyAlignment="1">
      <alignment vertical="center"/>
    </xf>
    <xf numFmtId="4" fontId="5" fillId="0" borderId="20" xfId="0" applyNumberFormat="1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0" fontId="17" fillId="0" borderId="0" xfId="0" applyFont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16" fillId="3" borderId="16" xfId="0" applyFont="1" applyFill="1" applyBorder="1" applyAlignment="1">
      <alignment horizontal="center" vertical="center" wrapText="1"/>
    </xf>
    <xf numFmtId="0" fontId="16" fillId="3" borderId="17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16" fillId="3" borderId="0" xfId="0" applyFont="1" applyFill="1" applyAlignment="1">
      <alignment horizontal="center" vertical="center" wrapText="1"/>
    </xf>
    <xf numFmtId="4" fontId="18" fillId="0" borderId="0" xfId="0" applyNumberFormat="1" applyFont="1"/>
    <xf numFmtId="166" fontId="21" fillId="0" borderId="12" xfId="0" applyNumberFormat="1" applyFont="1" applyBorder="1"/>
    <xf numFmtId="166" fontId="21" fillId="0" borderId="13" xfId="0" applyNumberFormat="1" applyFont="1" applyBorder="1"/>
    <xf numFmtId="4" fontId="22" fillId="0" borderId="0" xfId="0" applyNumberFormat="1" applyFont="1" applyAlignment="1">
      <alignment vertical="center"/>
    </xf>
    <xf numFmtId="0" fontId="7" fillId="0" borderId="3" xfId="0" applyFont="1" applyBorder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4" fontId="5" fillId="0" borderId="0" xfId="0" applyNumberFormat="1" applyFont="1"/>
    <xf numFmtId="0" fontId="7" fillId="0" borderId="14" xfId="0" applyFont="1" applyBorder="1"/>
    <xf numFmtId="166" fontId="7" fillId="0" borderId="0" xfId="0" applyNumberFormat="1" applyFont="1"/>
    <xf numFmtId="166" fontId="7" fillId="0" borderId="15" xfId="0" applyNumberFormat="1" applyFont="1" applyBorder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16" fillId="0" borderId="22" xfId="0" applyFont="1" applyBorder="1" applyAlignment="1" applyProtection="1">
      <alignment horizontal="center" vertical="center"/>
      <protection locked="0"/>
    </xf>
    <xf numFmtId="49" fontId="16" fillId="0" borderId="22" xfId="0" applyNumberFormat="1" applyFont="1" applyBorder="1" applyAlignment="1" applyProtection="1">
      <alignment horizontal="left" vertical="center" wrapText="1"/>
      <protection locked="0"/>
    </xf>
    <xf numFmtId="0" fontId="16" fillId="0" borderId="22" xfId="0" applyFont="1" applyBorder="1" applyAlignment="1" applyProtection="1">
      <alignment horizontal="left" vertical="center" wrapText="1"/>
      <protection locked="0"/>
    </xf>
    <xf numFmtId="0" fontId="16" fillId="0" borderId="22" xfId="0" applyFont="1" applyBorder="1" applyAlignment="1" applyProtection="1">
      <alignment horizontal="center" vertical="center" wrapText="1"/>
      <protection locked="0"/>
    </xf>
    <xf numFmtId="167" fontId="16" fillId="0" borderId="22" xfId="0" applyNumberFormat="1" applyFont="1" applyBorder="1" applyAlignment="1" applyProtection="1">
      <alignment vertical="center"/>
      <protection locked="0"/>
    </xf>
    <xf numFmtId="4" fontId="16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17" fillId="0" borderId="14" xfId="0" applyFont="1" applyBorder="1" applyAlignment="1">
      <alignment horizontal="left" vertical="center"/>
    </xf>
    <xf numFmtId="166" fontId="17" fillId="0" borderId="0" xfId="0" applyNumberFormat="1" applyFont="1" applyAlignment="1">
      <alignment vertical="center"/>
    </xf>
    <xf numFmtId="166" fontId="17" fillId="0" borderId="15" xfId="0" applyNumberFormat="1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23" fillId="0" borderId="22" xfId="0" applyFont="1" applyBorder="1" applyAlignment="1" applyProtection="1">
      <alignment horizontal="center" vertical="center"/>
      <protection locked="0"/>
    </xf>
    <xf numFmtId="49" fontId="23" fillId="0" borderId="22" xfId="0" applyNumberFormat="1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167" fontId="23" fillId="0" borderId="22" xfId="0" applyNumberFormat="1" applyFont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  <protection locked="0"/>
    </xf>
    <xf numFmtId="0" fontId="24" fillId="0" borderId="22" xfId="0" applyFont="1" applyBorder="1" applyAlignment="1" applyProtection="1">
      <alignment vertical="center"/>
      <protection locked="0"/>
    </xf>
    <xf numFmtId="0" fontId="24" fillId="0" borderId="3" xfId="0" applyFont="1" applyBorder="1" applyAlignment="1">
      <alignment vertical="center"/>
    </xf>
    <xf numFmtId="0" fontId="23" fillId="0" borderId="14" xfId="0" applyFont="1" applyBorder="1" applyAlignment="1">
      <alignment horizontal="left" vertical="center"/>
    </xf>
    <xf numFmtId="0" fontId="23" fillId="0" borderId="0" xfId="0" applyFont="1" applyAlignment="1">
      <alignment horizontal="center" vertical="center"/>
    </xf>
    <xf numFmtId="0" fontId="17" fillId="0" borderId="19" xfId="0" applyFont="1" applyBorder="1" applyAlignment="1">
      <alignment horizontal="left" vertical="center"/>
    </xf>
    <xf numFmtId="0" fontId="17" fillId="0" borderId="20" xfId="0" applyFont="1" applyBorder="1" applyAlignment="1">
      <alignment horizontal="center" vertical="center"/>
    </xf>
    <xf numFmtId="166" fontId="17" fillId="0" borderId="20" xfId="0" applyNumberFormat="1" applyFont="1" applyBorder="1" applyAlignment="1">
      <alignment vertical="center"/>
    </xf>
    <xf numFmtId="166" fontId="17" fillId="0" borderId="21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9" fillId="2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1"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H221"/>
  <sheetViews>
    <sheetView showGridLines="0" tabSelected="1" workbookViewId="0">
      <selection activeCell="E24" sqref="E24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5" customWidth="1"/>
    <col min="23" max="23" width="16.33203125" customWidth="1"/>
    <col min="24" max="24" width="11" customWidth="1"/>
    <col min="25" max="25" width="15" customWidth="1"/>
    <col min="26" max="26" width="16.33203125" customWidth="1"/>
    <col min="39" max="60" width="9.33203125" hidden="1"/>
  </cols>
  <sheetData>
    <row r="2" spans="2:41" ht="36.950000000000003" customHeight="1" x14ac:dyDescent="0.2">
      <c r="L2" s="120" t="s">
        <v>2</v>
      </c>
      <c r="M2" s="121"/>
      <c r="N2" s="121"/>
      <c r="O2" s="121"/>
      <c r="P2" s="121"/>
      <c r="Q2" s="121"/>
      <c r="R2" s="121"/>
      <c r="S2" s="121"/>
      <c r="T2" s="121"/>
      <c r="U2" s="121"/>
      <c r="AO2" s="7" t="s">
        <v>42</v>
      </c>
    </row>
    <row r="3" spans="2:41" ht="6.95" customHeight="1" x14ac:dyDescent="0.2">
      <c r="B3" s="8"/>
      <c r="C3" s="9"/>
      <c r="D3" s="9"/>
      <c r="E3" s="9"/>
      <c r="F3" s="9"/>
      <c r="G3" s="9"/>
      <c r="H3" s="9"/>
      <c r="I3" s="9"/>
      <c r="J3" s="9"/>
      <c r="K3" s="9"/>
      <c r="L3" s="10"/>
      <c r="AO3" s="7" t="s">
        <v>40</v>
      </c>
    </row>
    <row r="4" spans="2:41" ht="24.95" customHeight="1" x14ac:dyDescent="0.2">
      <c r="B4" s="10"/>
      <c r="D4" s="11" t="s">
        <v>44</v>
      </c>
      <c r="L4" s="10"/>
      <c r="M4" s="41" t="s">
        <v>3</v>
      </c>
      <c r="AO4" s="7" t="s">
        <v>1</v>
      </c>
    </row>
    <row r="5" spans="2:41" ht="6.95" customHeight="1" x14ac:dyDescent="0.2">
      <c r="B5" s="10"/>
      <c r="L5" s="10"/>
    </row>
    <row r="6" spans="2:41" ht="12" customHeight="1" x14ac:dyDescent="0.2">
      <c r="B6" s="10"/>
      <c r="D6" s="13" t="s">
        <v>4</v>
      </c>
      <c r="L6" s="10"/>
    </row>
    <row r="7" spans="2:41" ht="16.5" customHeight="1" x14ac:dyDescent="0.2">
      <c r="B7" s="10"/>
      <c r="E7" s="118" t="e">
        <f>#REF!</f>
        <v>#REF!</v>
      </c>
      <c r="F7" s="119"/>
      <c r="G7" s="119"/>
      <c r="H7" s="119"/>
      <c r="L7" s="10"/>
    </row>
    <row r="8" spans="2:41" s="1" customFormat="1" ht="12" customHeight="1" x14ac:dyDescent="0.2">
      <c r="B8" s="17"/>
      <c r="D8" s="13" t="s">
        <v>45</v>
      </c>
      <c r="L8" s="17"/>
    </row>
    <row r="9" spans="2:41" s="1" customFormat="1" ht="16.5" customHeight="1" x14ac:dyDescent="0.2">
      <c r="B9" s="17"/>
      <c r="E9" s="116" t="s">
        <v>403</v>
      </c>
      <c r="F9" s="117"/>
      <c r="G9" s="117"/>
      <c r="H9" s="117"/>
      <c r="L9" s="17"/>
    </row>
    <row r="10" spans="2:41" s="1" customFormat="1" x14ac:dyDescent="0.2">
      <c r="B10" s="17"/>
      <c r="L10" s="17"/>
    </row>
    <row r="11" spans="2:41" s="1" customFormat="1" ht="12" customHeight="1" x14ac:dyDescent="0.2">
      <c r="B11" s="17"/>
      <c r="D11" s="13" t="s">
        <v>5</v>
      </c>
      <c r="F11" s="12" t="s">
        <v>0</v>
      </c>
      <c r="I11" s="13" t="s">
        <v>6</v>
      </c>
      <c r="J11" s="12" t="s">
        <v>0</v>
      </c>
      <c r="L11" s="17"/>
    </row>
    <row r="12" spans="2:41" s="1" customFormat="1" ht="12" customHeight="1" x14ac:dyDescent="0.2">
      <c r="B12" s="17"/>
      <c r="D12" s="13" t="s">
        <v>7</v>
      </c>
      <c r="F12" s="12" t="s">
        <v>8</v>
      </c>
      <c r="I12" s="13" t="s">
        <v>9</v>
      </c>
      <c r="J12" s="28"/>
      <c r="L12" s="17"/>
    </row>
    <row r="13" spans="2:41" s="1" customFormat="1" ht="10.9" customHeight="1" x14ac:dyDescent="0.2">
      <c r="B13" s="17"/>
      <c r="L13" s="17"/>
    </row>
    <row r="14" spans="2:41" s="1" customFormat="1" ht="12" customHeight="1" x14ac:dyDescent="0.2">
      <c r="B14" s="17"/>
      <c r="D14" s="13" t="s">
        <v>10</v>
      </c>
      <c r="I14" s="13" t="s">
        <v>11</v>
      </c>
      <c r="J14" s="12"/>
      <c r="L14" s="17"/>
    </row>
    <row r="15" spans="2:41" s="1" customFormat="1" ht="18" customHeight="1" x14ac:dyDescent="0.2">
      <c r="B15" s="17"/>
      <c r="E15" s="12" t="s">
        <v>405</v>
      </c>
      <c r="I15" s="13" t="s">
        <v>12</v>
      </c>
      <c r="J15" s="12"/>
      <c r="L15" s="17"/>
    </row>
    <row r="16" spans="2:41" s="1" customFormat="1" ht="6.95" customHeight="1" x14ac:dyDescent="0.2">
      <c r="B16" s="17"/>
      <c r="L16" s="17"/>
    </row>
    <row r="17" spans="2:12" s="1" customFormat="1" ht="12" customHeight="1" x14ac:dyDescent="0.2">
      <c r="B17" s="17"/>
      <c r="D17" s="13" t="s">
        <v>13</v>
      </c>
      <c r="I17" s="13" t="s">
        <v>11</v>
      </c>
      <c r="J17" s="12"/>
      <c r="L17" s="17"/>
    </row>
    <row r="18" spans="2:12" s="1" customFormat="1" ht="18" customHeight="1" x14ac:dyDescent="0.2">
      <c r="B18" s="17"/>
      <c r="E18" s="122"/>
      <c r="F18" s="122"/>
      <c r="G18" s="122"/>
      <c r="H18" s="122"/>
      <c r="I18" s="13" t="s">
        <v>12</v>
      </c>
      <c r="J18" s="12"/>
      <c r="L18" s="17"/>
    </row>
    <row r="19" spans="2:12" s="1" customFormat="1" ht="6.95" customHeight="1" x14ac:dyDescent="0.2">
      <c r="B19" s="17"/>
      <c r="L19" s="17"/>
    </row>
    <row r="20" spans="2:12" s="1" customFormat="1" ht="12" customHeight="1" x14ac:dyDescent="0.2">
      <c r="B20" s="17"/>
      <c r="D20" s="13" t="s">
        <v>14</v>
      </c>
      <c r="I20" s="13" t="s">
        <v>11</v>
      </c>
      <c r="J20" s="12"/>
      <c r="L20" s="17"/>
    </row>
    <row r="21" spans="2:12" s="1" customFormat="1" ht="18" customHeight="1" x14ac:dyDescent="0.2">
      <c r="B21" s="17"/>
      <c r="E21" s="12"/>
      <c r="I21" s="13" t="s">
        <v>12</v>
      </c>
      <c r="J21" s="12"/>
      <c r="L21" s="17"/>
    </row>
    <row r="22" spans="2:12" s="1" customFormat="1" ht="6.95" customHeight="1" x14ac:dyDescent="0.2">
      <c r="B22" s="17"/>
      <c r="L22" s="17"/>
    </row>
    <row r="23" spans="2:12" s="1" customFormat="1" ht="12" customHeight="1" x14ac:dyDescent="0.2">
      <c r="B23" s="17"/>
      <c r="D23" s="13" t="s">
        <v>15</v>
      </c>
      <c r="I23" s="13" t="s">
        <v>11</v>
      </c>
      <c r="J23" s="12"/>
      <c r="L23" s="17"/>
    </row>
    <row r="24" spans="2:12" s="1" customFormat="1" ht="18" customHeight="1" x14ac:dyDescent="0.2">
      <c r="B24" s="17"/>
      <c r="E24" s="12"/>
      <c r="I24" s="13" t="s">
        <v>12</v>
      </c>
      <c r="J24" s="12"/>
      <c r="L24" s="17"/>
    </row>
    <row r="25" spans="2:12" s="1" customFormat="1" ht="6.95" customHeight="1" x14ac:dyDescent="0.2">
      <c r="B25" s="17"/>
      <c r="L25" s="17"/>
    </row>
    <row r="26" spans="2:12" s="1" customFormat="1" ht="12" customHeight="1" x14ac:dyDescent="0.2">
      <c r="B26" s="17"/>
      <c r="D26" s="13" t="s">
        <v>16</v>
      </c>
      <c r="L26" s="17"/>
    </row>
    <row r="27" spans="2:12" s="2" customFormat="1" ht="16.5" customHeight="1" x14ac:dyDescent="0.2">
      <c r="B27" s="42"/>
      <c r="E27" s="123" t="s">
        <v>0</v>
      </c>
      <c r="F27" s="123"/>
      <c r="G27" s="123"/>
      <c r="H27" s="123"/>
      <c r="L27" s="42"/>
    </row>
    <row r="28" spans="2:12" s="1" customFormat="1" ht="6.95" customHeight="1" x14ac:dyDescent="0.2">
      <c r="B28" s="17"/>
      <c r="L28" s="17"/>
    </row>
    <row r="29" spans="2:12" s="1" customFormat="1" ht="6.95" customHeight="1" x14ac:dyDescent="0.2">
      <c r="B29" s="17"/>
      <c r="D29" s="29"/>
      <c r="E29" s="29"/>
      <c r="F29" s="29"/>
      <c r="G29" s="29"/>
      <c r="H29" s="29"/>
      <c r="I29" s="29"/>
      <c r="J29" s="29"/>
      <c r="K29" s="29"/>
      <c r="L29" s="17"/>
    </row>
    <row r="30" spans="2:12" s="1" customFormat="1" ht="14.45" customHeight="1" x14ac:dyDescent="0.2">
      <c r="B30" s="17"/>
      <c r="D30" s="12" t="s">
        <v>46</v>
      </c>
      <c r="J30" s="16">
        <f>J96</f>
        <v>0</v>
      </c>
      <c r="L30" s="17"/>
    </row>
    <row r="31" spans="2:12" s="1" customFormat="1" ht="14.45" customHeight="1" x14ac:dyDescent="0.2">
      <c r="B31" s="17"/>
      <c r="D31" s="15" t="s">
        <v>47</v>
      </c>
      <c r="J31" s="16">
        <f>J104</f>
        <v>0</v>
      </c>
      <c r="L31" s="17"/>
    </row>
    <row r="32" spans="2:12" s="1" customFormat="1" ht="25.35" customHeight="1" x14ac:dyDescent="0.2">
      <c r="B32" s="17"/>
      <c r="D32" s="43" t="s">
        <v>17</v>
      </c>
      <c r="J32" s="37">
        <f>ROUND(J30 + J31, 2)</f>
        <v>0</v>
      </c>
      <c r="L32" s="17"/>
    </row>
    <row r="33" spans="2:12" s="1" customFormat="1" ht="6.95" customHeight="1" x14ac:dyDescent="0.2">
      <c r="B33" s="17"/>
      <c r="D33" s="29"/>
      <c r="E33" s="29"/>
      <c r="F33" s="29"/>
      <c r="G33" s="29"/>
      <c r="H33" s="29"/>
      <c r="I33" s="29"/>
      <c r="J33" s="29"/>
      <c r="K33" s="29"/>
      <c r="L33" s="17"/>
    </row>
    <row r="34" spans="2:12" s="1" customFormat="1" ht="14.45" customHeight="1" x14ac:dyDescent="0.2">
      <c r="B34" s="17"/>
      <c r="F34" s="19" t="s">
        <v>19</v>
      </c>
      <c r="I34" s="19" t="s">
        <v>18</v>
      </c>
      <c r="J34" s="19" t="s">
        <v>20</v>
      </c>
      <c r="L34" s="17"/>
    </row>
    <row r="35" spans="2:12" s="1" customFormat="1" ht="14.45" customHeight="1" x14ac:dyDescent="0.2">
      <c r="B35" s="17"/>
      <c r="D35" s="30" t="s">
        <v>21</v>
      </c>
      <c r="E35" s="20" t="s">
        <v>22</v>
      </c>
      <c r="F35" s="44">
        <f>ROUND((SUM(AZ104:AZ105) + SUM(AZ125:AZ220)),  2)</f>
        <v>0</v>
      </c>
      <c r="G35" s="45"/>
      <c r="H35" s="45"/>
      <c r="I35" s="46">
        <v>0.23</v>
      </c>
      <c r="J35" s="44">
        <f>ROUND(((SUM(AZ104:AZ105) + SUM(AZ125:AZ220))*I35),  2)</f>
        <v>0</v>
      </c>
      <c r="L35" s="17"/>
    </row>
    <row r="36" spans="2:12" s="1" customFormat="1" ht="14.45" customHeight="1" x14ac:dyDescent="0.2">
      <c r="B36" s="17"/>
      <c r="E36" s="20" t="s">
        <v>23</v>
      </c>
      <c r="F36" s="47">
        <f>ROUND((SUM(BA104:BA105) + SUM(BA125:BA220)),  2)</f>
        <v>0</v>
      </c>
      <c r="I36" s="48">
        <v>0.23</v>
      </c>
      <c r="J36" s="47">
        <f>ROUND(((SUM(BA104:BA105) + SUM(BA125:BA220))*I36),  2)</f>
        <v>0</v>
      </c>
      <c r="L36" s="17"/>
    </row>
    <row r="37" spans="2:12" s="1" customFormat="1" ht="14.45" hidden="1" customHeight="1" x14ac:dyDescent="0.2">
      <c r="B37" s="17"/>
      <c r="E37" s="13" t="s">
        <v>24</v>
      </c>
      <c r="F37" s="47">
        <f>ROUND((SUM(BB104:BB105) + SUM(BB125:BB220)),  2)</f>
        <v>0</v>
      </c>
      <c r="I37" s="48">
        <v>0.23</v>
      </c>
      <c r="J37" s="47">
        <f>0</f>
        <v>0</v>
      </c>
      <c r="L37" s="17"/>
    </row>
    <row r="38" spans="2:12" s="1" customFormat="1" ht="14.45" hidden="1" customHeight="1" x14ac:dyDescent="0.2">
      <c r="B38" s="17"/>
      <c r="E38" s="13" t="s">
        <v>25</v>
      </c>
      <c r="F38" s="47">
        <f>ROUND((SUM(BC104:BC105) + SUM(BC125:BC220)),  2)</f>
        <v>0</v>
      </c>
      <c r="I38" s="48">
        <v>0.23</v>
      </c>
      <c r="J38" s="47">
        <f>0</f>
        <v>0</v>
      </c>
      <c r="L38" s="17"/>
    </row>
    <row r="39" spans="2:12" s="1" customFormat="1" ht="14.45" hidden="1" customHeight="1" x14ac:dyDescent="0.2">
      <c r="B39" s="17"/>
      <c r="E39" s="20" t="s">
        <v>26</v>
      </c>
      <c r="F39" s="44">
        <f>ROUND((SUM(BD104:BD105) + SUM(BD125:BD220)),  2)</f>
        <v>0</v>
      </c>
      <c r="G39" s="45"/>
      <c r="H39" s="45"/>
      <c r="I39" s="46">
        <v>0</v>
      </c>
      <c r="J39" s="44">
        <f>0</f>
        <v>0</v>
      </c>
      <c r="L39" s="17"/>
    </row>
    <row r="40" spans="2:12" s="1" customFormat="1" ht="6.95" customHeight="1" x14ac:dyDescent="0.2">
      <c r="B40" s="17"/>
      <c r="L40" s="17"/>
    </row>
    <row r="41" spans="2:12" s="1" customFormat="1" ht="25.35" customHeight="1" x14ac:dyDescent="0.2">
      <c r="B41" s="17"/>
      <c r="C41" s="39"/>
      <c r="D41" s="49" t="s">
        <v>27</v>
      </c>
      <c r="E41" s="31"/>
      <c r="F41" s="31"/>
      <c r="G41" s="50" t="s">
        <v>28</v>
      </c>
      <c r="H41" s="51" t="s">
        <v>29</v>
      </c>
      <c r="I41" s="31"/>
      <c r="J41" s="52">
        <f>SUM(J32:J39)</f>
        <v>0</v>
      </c>
      <c r="K41" s="53"/>
      <c r="L41" s="17"/>
    </row>
    <row r="42" spans="2:12" s="1" customFormat="1" ht="14.45" customHeight="1" x14ac:dyDescent="0.2">
      <c r="B42" s="17"/>
      <c r="L42" s="17"/>
    </row>
    <row r="43" spans="2:12" ht="14.45" customHeight="1" x14ac:dyDescent="0.2">
      <c r="B43" s="10"/>
      <c r="L43" s="10"/>
    </row>
    <row r="44" spans="2:12" ht="14.45" customHeight="1" x14ac:dyDescent="0.2">
      <c r="B44" s="10"/>
      <c r="L44" s="10"/>
    </row>
    <row r="45" spans="2:12" ht="14.45" customHeight="1" x14ac:dyDescent="0.2">
      <c r="B45" s="10"/>
      <c r="L45" s="10"/>
    </row>
    <row r="46" spans="2:12" ht="14.45" customHeight="1" x14ac:dyDescent="0.2">
      <c r="B46" s="10"/>
      <c r="L46" s="10"/>
    </row>
    <row r="47" spans="2:12" ht="14.45" customHeight="1" x14ac:dyDescent="0.2">
      <c r="B47" s="10"/>
      <c r="L47" s="10"/>
    </row>
    <row r="48" spans="2:12" ht="14.45" customHeight="1" x14ac:dyDescent="0.2">
      <c r="B48" s="10"/>
      <c r="L48" s="10"/>
    </row>
    <row r="49" spans="2:12" ht="14.45" customHeight="1" x14ac:dyDescent="0.2">
      <c r="B49" s="10"/>
      <c r="L49" s="10"/>
    </row>
    <row r="50" spans="2:12" s="1" customFormat="1" ht="14.45" customHeight="1" x14ac:dyDescent="0.2">
      <c r="B50" s="17"/>
      <c r="D50" s="21" t="s">
        <v>30</v>
      </c>
      <c r="E50" s="22"/>
      <c r="F50" s="22"/>
      <c r="G50" s="21" t="s">
        <v>31</v>
      </c>
      <c r="H50" s="22"/>
      <c r="I50" s="22"/>
      <c r="J50" s="22"/>
      <c r="K50" s="22"/>
      <c r="L50" s="17"/>
    </row>
    <row r="51" spans="2:12" x14ac:dyDescent="0.2">
      <c r="B51" s="10"/>
      <c r="L51" s="10"/>
    </row>
    <row r="52" spans="2:12" x14ac:dyDescent="0.2">
      <c r="B52" s="10"/>
      <c r="L52" s="10"/>
    </row>
    <row r="53" spans="2:12" x14ac:dyDescent="0.2">
      <c r="B53" s="10"/>
      <c r="L53" s="10"/>
    </row>
    <row r="54" spans="2:12" x14ac:dyDescent="0.2">
      <c r="B54" s="10"/>
      <c r="L54" s="10"/>
    </row>
    <row r="55" spans="2:12" x14ac:dyDescent="0.2">
      <c r="B55" s="10"/>
      <c r="L55" s="10"/>
    </row>
    <row r="56" spans="2:12" x14ac:dyDescent="0.2">
      <c r="B56" s="10"/>
      <c r="L56" s="10"/>
    </row>
    <row r="57" spans="2:12" x14ac:dyDescent="0.2">
      <c r="B57" s="10"/>
      <c r="L57" s="10"/>
    </row>
    <row r="58" spans="2:12" x14ac:dyDescent="0.2">
      <c r="B58" s="10"/>
      <c r="L58" s="10"/>
    </row>
    <row r="59" spans="2:12" x14ac:dyDescent="0.2">
      <c r="B59" s="10"/>
      <c r="L59" s="10"/>
    </row>
    <row r="60" spans="2:12" x14ac:dyDescent="0.2">
      <c r="B60" s="10"/>
      <c r="L60" s="10"/>
    </row>
    <row r="61" spans="2:12" s="1" customFormat="1" ht="12.75" x14ac:dyDescent="0.2">
      <c r="B61" s="17"/>
      <c r="D61" s="23" t="s">
        <v>32</v>
      </c>
      <c r="E61" s="18"/>
      <c r="F61" s="54" t="s">
        <v>33</v>
      </c>
      <c r="G61" s="23" t="s">
        <v>32</v>
      </c>
      <c r="H61" s="18"/>
      <c r="I61" s="18"/>
      <c r="J61" s="55" t="s">
        <v>33</v>
      </c>
      <c r="K61" s="18"/>
      <c r="L61" s="17"/>
    </row>
    <row r="62" spans="2:12" x14ac:dyDescent="0.2">
      <c r="B62" s="10"/>
      <c r="L62" s="10"/>
    </row>
    <row r="63" spans="2:12" x14ac:dyDescent="0.2">
      <c r="B63" s="10"/>
      <c r="L63" s="10"/>
    </row>
    <row r="64" spans="2:12" x14ac:dyDescent="0.2">
      <c r="B64" s="10"/>
      <c r="L64" s="10"/>
    </row>
    <row r="65" spans="2:12" s="1" customFormat="1" ht="12.75" x14ac:dyDescent="0.2">
      <c r="B65" s="17"/>
      <c r="D65" s="21" t="s">
        <v>34</v>
      </c>
      <c r="E65" s="22"/>
      <c r="F65" s="22"/>
      <c r="G65" s="21" t="s">
        <v>35</v>
      </c>
      <c r="H65" s="22"/>
      <c r="I65" s="22"/>
      <c r="J65" s="22"/>
      <c r="K65" s="22"/>
      <c r="L65" s="17"/>
    </row>
    <row r="66" spans="2:12" x14ac:dyDescent="0.2">
      <c r="B66" s="10"/>
      <c r="L66" s="10"/>
    </row>
    <row r="67" spans="2:12" x14ac:dyDescent="0.2">
      <c r="B67" s="10"/>
      <c r="L67" s="10"/>
    </row>
    <row r="68" spans="2:12" x14ac:dyDescent="0.2">
      <c r="B68" s="10"/>
      <c r="L68" s="10"/>
    </row>
    <row r="69" spans="2:12" x14ac:dyDescent="0.2">
      <c r="B69" s="10"/>
      <c r="L69" s="10"/>
    </row>
    <row r="70" spans="2:12" x14ac:dyDescent="0.2">
      <c r="B70" s="10"/>
      <c r="L70" s="10"/>
    </row>
    <row r="71" spans="2:12" x14ac:dyDescent="0.2">
      <c r="B71" s="10"/>
      <c r="L71" s="10"/>
    </row>
    <row r="72" spans="2:12" x14ac:dyDescent="0.2">
      <c r="B72" s="10"/>
      <c r="L72" s="10"/>
    </row>
    <row r="73" spans="2:12" x14ac:dyDescent="0.2">
      <c r="B73" s="10"/>
      <c r="L73" s="10"/>
    </row>
    <row r="74" spans="2:12" x14ac:dyDescent="0.2">
      <c r="B74" s="10"/>
      <c r="L74" s="10"/>
    </row>
    <row r="75" spans="2:12" x14ac:dyDescent="0.2">
      <c r="B75" s="10"/>
      <c r="L75" s="10"/>
    </row>
    <row r="76" spans="2:12" s="1" customFormat="1" ht="12.75" x14ac:dyDescent="0.2">
      <c r="B76" s="17"/>
      <c r="D76" s="23" t="s">
        <v>32</v>
      </c>
      <c r="E76" s="18"/>
      <c r="F76" s="54" t="s">
        <v>33</v>
      </c>
      <c r="G76" s="23" t="s">
        <v>32</v>
      </c>
      <c r="H76" s="18"/>
      <c r="I76" s="18"/>
      <c r="J76" s="55" t="s">
        <v>33</v>
      </c>
      <c r="K76" s="18"/>
      <c r="L76" s="17"/>
    </row>
    <row r="77" spans="2:12" s="1" customFormat="1" ht="14.45" customHeight="1" x14ac:dyDescent="0.2">
      <c r="B77" s="24"/>
      <c r="C77" s="25"/>
      <c r="D77" s="25"/>
      <c r="E77" s="25"/>
      <c r="F77" s="25"/>
      <c r="G77" s="25"/>
      <c r="H77" s="25"/>
      <c r="I77" s="25"/>
      <c r="J77" s="25"/>
      <c r="K77" s="25"/>
      <c r="L77" s="17"/>
    </row>
    <row r="81" spans="2:42" s="1" customFormat="1" ht="6.95" customHeight="1" x14ac:dyDescent="0.2">
      <c r="B81" s="26"/>
      <c r="C81" s="27"/>
      <c r="D81" s="27"/>
      <c r="E81" s="27"/>
      <c r="F81" s="27"/>
      <c r="G81" s="27"/>
      <c r="H81" s="27"/>
      <c r="I81" s="27"/>
      <c r="J81" s="27"/>
      <c r="K81" s="27"/>
      <c r="L81" s="17"/>
    </row>
    <row r="82" spans="2:42" s="1" customFormat="1" ht="24.95" customHeight="1" x14ac:dyDescent="0.2">
      <c r="B82" s="17"/>
      <c r="C82" s="11" t="s">
        <v>48</v>
      </c>
      <c r="L82" s="17"/>
    </row>
    <row r="83" spans="2:42" s="1" customFormat="1" ht="6.95" customHeight="1" x14ac:dyDescent="0.2">
      <c r="B83" s="17"/>
      <c r="L83" s="17"/>
    </row>
    <row r="84" spans="2:42" s="1" customFormat="1" ht="12" customHeight="1" x14ac:dyDescent="0.2">
      <c r="B84" s="17"/>
      <c r="C84" s="13" t="s">
        <v>4</v>
      </c>
      <c r="L84" s="17"/>
    </row>
    <row r="85" spans="2:42" s="1" customFormat="1" ht="16.5" customHeight="1" x14ac:dyDescent="0.2">
      <c r="B85" s="17"/>
      <c r="E85" s="118"/>
      <c r="F85" s="119"/>
      <c r="G85" s="119"/>
      <c r="H85" s="119"/>
      <c r="L85" s="17"/>
    </row>
    <row r="86" spans="2:42" s="1" customFormat="1" ht="12" customHeight="1" x14ac:dyDescent="0.2">
      <c r="B86" s="17"/>
      <c r="C86" s="13" t="s">
        <v>45</v>
      </c>
      <c r="L86" s="17"/>
    </row>
    <row r="87" spans="2:42" s="1" customFormat="1" ht="16.5" customHeight="1" x14ac:dyDescent="0.2">
      <c r="B87" s="17"/>
      <c r="E87" s="116" t="str">
        <f>E9</f>
        <v>Električkové trate-opravy tratí a nástupíšť</v>
      </c>
      <c r="F87" s="117"/>
      <c r="G87" s="117"/>
      <c r="H87" s="117"/>
      <c r="L87" s="17"/>
    </row>
    <row r="88" spans="2:42" s="1" customFormat="1" ht="6.95" customHeight="1" x14ac:dyDescent="0.2">
      <c r="B88" s="17"/>
      <c r="L88" s="17"/>
    </row>
    <row r="89" spans="2:42" s="1" customFormat="1" ht="12" customHeight="1" x14ac:dyDescent="0.2">
      <c r="B89" s="17"/>
      <c r="C89" s="13" t="s">
        <v>7</v>
      </c>
      <c r="F89" s="12" t="str">
        <f>F12</f>
        <v xml:space="preserve"> </v>
      </c>
      <c r="I89" s="13" t="s">
        <v>9</v>
      </c>
      <c r="J89" s="28">
        <v>45982</v>
      </c>
      <c r="L89" s="17"/>
    </row>
    <row r="90" spans="2:42" s="1" customFormat="1" ht="6.95" customHeight="1" x14ac:dyDescent="0.2">
      <c r="B90" s="17"/>
      <c r="L90" s="17"/>
    </row>
    <row r="91" spans="2:42" s="1" customFormat="1" ht="15.2" customHeight="1" x14ac:dyDescent="0.2">
      <c r="B91" s="17"/>
      <c r="C91" s="13" t="s">
        <v>10</v>
      </c>
      <c r="F91" s="12" t="s">
        <v>404</v>
      </c>
      <c r="I91" s="13" t="s">
        <v>14</v>
      </c>
      <c r="J91" s="14"/>
      <c r="L91" s="17"/>
    </row>
    <row r="92" spans="2:42" s="1" customFormat="1" ht="15.2" customHeight="1" x14ac:dyDescent="0.2">
      <c r="B92" s="17"/>
      <c r="C92" s="13" t="s">
        <v>13</v>
      </c>
      <c r="F92" s="12"/>
      <c r="I92" s="13" t="s">
        <v>15</v>
      </c>
      <c r="J92" s="14"/>
      <c r="L92" s="17"/>
    </row>
    <row r="93" spans="2:42" s="1" customFormat="1" ht="10.35" customHeight="1" x14ac:dyDescent="0.2">
      <c r="B93" s="17"/>
      <c r="L93" s="17"/>
    </row>
    <row r="94" spans="2:42" s="1" customFormat="1" ht="29.25" customHeight="1" x14ac:dyDescent="0.2">
      <c r="B94" s="17"/>
      <c r="C94" s="56" t="s">
        <v>49</v>
      </c>
      <c r="D94" s="39"/>
      <c r="E94" s="39"/>
      <c r="F94" s="39"/>
      <c r="G94" s="39"/>
      <c r="H94" s="39"/>
      <c r="I94" s="39"/>
      <c r="J94" s="57" t="s">
        <v>50</v>
      </c>
      <c r="K94" s="39"/>
      <c r="L94" s="17"/>
    </row>
    <row r="95" spans="2:42" s="1" customFormat="1" ht="10.35" customHeight="1" x14ac:dyDescent="0.2">
      <c r="B95" s="17"/>
      <c r="L95" s="17"/>
    </row>
    <row r="96" spans="2:42" s="1" customFormat="1" ht="22.9" customHeight="1" x14ac:dyDescent="0.2">
      <c r="B96" s="17"/>
      <c r="C96" s="58" t="s">
        <v>51</v>
      </c>
      <c r="J96" s="37">
        <f>J125</f>
        <v>0</v>
      </c>
      <c r="L96" s="17"/>
      <c r="AP96" s="7" t="s">
        <v>52</v>
      </c>
    </row>
    <row r="97" spans="2:14" s="3" customFormat="1" ht="24.95" customHeight="1" x14ac:dyDescent="0.2">
      <c r="B97" s="59"/>
      <c r="D97" s="60" t="s">
        <v>53</v>
      </c>
      <c r="E97" s="61"/>
      <c r="F97" s="61"/>
      <c r="G97" s="61"/>
      <c r="H97" s="61"/>
      <c r="I97" s="61"/>
      <c r="J97" s="62">
        <f>J126</f>
        <v>0</v>
      </c>
      <c r="L97" s="59"/>
    </row>
    <row r="98" spans="2:14" s="4" customFormat="1" ht="19.899999999999999" customHeight="1" x14ac:dyDescent="0.2">
      <c r="B98" s="63"/>
      <c r="D98" s="64" t="s">
        <v>54</v>
      </c>
      <c r="E98" s="65"/>
      <c r="F98" s="65"/>
      <c r="G98" s="65"/>
      <c r="H98" s="65"/>
      <c r="I98" s="65"/>
      <c r="J98" s="66">
        <f>J127</f>
        <v>0</v>
      </c>
      <c r="L98" s="63"/>
    </row>
    <row r="99" spans="2:14" s="4" customFormat="1" ht="19.899999999999999" customHeight="1" x14ac:dyDescent="0.2">
      <c r="B99" s="63"/>
      <c r="D99" s="64" t="s">
        <v>107</v>
      </c>
      <c r="E99" s="65"/>
      <c r="F99" s="65"/>
      <c r="G99" s="65"/>
      <c r="H99" s="65"/>
      <c r="I99" s="65"/>
      <c r="J99" s="66">
        <f>J146</f>
        <v>0</v>
      </c>
      <c r="L99" s="63"/>
    </row>
    <row r="100" spans="2:14" s="4" customFormat="1" ht="19.899999999999999" customHeight="1" x14ac:dyDescent="0.2">
      <c r="B100" s="63"/>
      <c r="D100" s="64" t="s">
        <v>55</v>
      </c>
      <c r="E100" s="65"/>
      <c r="F100" s="65"/>
      <c r="G100" s="65"/>
      <c r="H100" s="65"/>
      <c r="I100" s="65"/>
      <c r="J100" s="66">
        <f>J151</f>
        <v>0</v>
      </c>
      <c r="L100" s="63"/>
    </row>
    <row r="101" spans="2:14" s="4" customFormat="1" ht="19.899999999999999" customHeight="1" x14ac:dyDescent="0.2">
      <c r="B101" s="63"/>
      <c r="D101" s="64" t="s">
        <v>56</v>
      </c>
      <c r="E101" s="65"/>
      <c r="F101" s="65"/>
      <c r="G101" s="65"/>
      <c r="H101" s="65"/>
      <c r="I101" s="65"/>
      <c r="J101" s="66">
        <f>J219</f>
        <v>0</v>
      </c>
      <c r="L101" s="63"/>
    </row>
    <row r="102" spans="2:14" s="1" customFormat="1" ht="21.75" customHeight="1" x14ac:dyDescent="0.2">
      <c r="B102" s="17"/>
      <c r="L102" s="17"/>
    </row>
    <row r="103" spans="2:14" s="1" customFormat="1" ht="6.95" customHeight="1" x14ac:dyDescent="0.2">
      <c r="B103" s="17"/>
      <c r="L103" s="17"/>
    </row>
    <row r="104" spans="2:14" s="1" customFormat="1" ht="29.25" customHeight="1" x14ac:dyDescent="0.2">
      <c r="B104" s="17"/>
      <c r="C104" s="58" t="s">
        <v>57</v>
      </c>
      <c r="J104" s="67">
        <v>0</v>
      </c>
      <c r="L104" s="17"/>
      <c r="N104" s="68" t="s">
        <v>21</v>
      </c>
    </row>
    <row r="105" spans="2:14" s="1" customFormat="1" ht="18" customHeight="1" x14ac:dyDescent="0.2">
      <c r="B105" s="17"/>
      <c r="L105" s="17"/>
    </row>
    <row r="106" spans="2:14" s="1" customFormat="1" ht="29.25" customHeight="1" x14ac:dyDescent="0.2">
      <c r="B106" s="17"/>
      <c r="C106" s="38" t="s">
        <v>43</v>
      </c>
      <c r="D106" s="39"/>
      <c r="E106" s="39"/>
      <c r="F106" s="39"/>
      <c r="G106" s="39"/>
      <c r="H106" s="39"/>
      <c r="I106" s="39"/>
      <c r="J106" s="40">
        <f>ROUND(J96+J104,2)</f>
        <v>0</v>
      </c>
      <c r="K106" s="39"/>
      <c r="L106" s="17"/>
    </row>
    <row r="107" spans="2:14" s="1" customFormat="1" ht="6.95" customHeight="1" x14ac:dyDescent="0.2">
      <c r="B107" s="24"/>
      <c r="C107" s="25"/>
      <c r="D107" s="25"/>
      <c r="E107" s="25"/>
      <c r="F107" s="25"/>
      <c r="G107" s="25"/>
      <c r="H107" s="25"/>
      <c r="I107" s="25"/>
      <c r="J107" s="25"/>
      <c r="K107" s="25"/>
      <c r="L107" s="17"/>
    </row>
    <row r="111" spans="2:14" s="1" customFormat="1" ht="6.95" customHeight="1" x14ac:dyDescent="0.2">
      <c r="B111" s="26"/>
      <c r="C111" s="27"/>
      <c r="D111" s="27"/>
      <c r="E111" s="27"/>
      <c r="F111" s="27"/>
      <c r="G111" s="27"/>
      <c r="H111" s="27"/>
      <c r="I111" s="27"/>
      <c r="J111" s="27"/>
      <c r="K111" s="27"/>
      <c r="L111" s="17"/>
    </row>
    <row r="112" spans="2:14" s="1" customFormat="1" ht="24.95" customHeight="1" x14ac:dyDescent="0.2">
      <c r="B112" s="17"/>
      <c r="C112" s="11" t="s">
        <v>58</v>
      </c>
      <c r="L112" s="17"/>
    </row>
    <row r="113" spans="2:60" s="1" customFormat="1" ht="6.95" customHeight="1" x14ac:dyDescent="0.2">
      <c r="B113" s="17"/>
      <c r="L113" s="17"/>
    </row>
    <row r="114" spans="2:60" s="1" customFormat="1" ht="12" customHeight="1" x14ac:dyDescent="0.2">
      <c r="B114" s="17"/>
      <c r="C114" s="13" t="s">
        <v>4</v>
      </c>
      <c r="L114" s="17"/>
    </row>
    <row r="115" spans="2:60" s="1" customFormat="1" ht="16.5" customHeight="1" x14ac:dyDescent="0.2">
      <c r="B115" s="17"/>
      <c r="E115" s="118" t="e">
        <f>E7</f>
        <v>#REF!</v>
      </c>
      <c r="F115" s="119"/>
      <c r="G115" s="119"/>
      <c r="H115" s="119"/>
      <c r="L115" s="17"/>
    </row>
    <row r="116" spans="2:60" s="1" customFormat="1" ht="12" customHeight="1" x14ac:dyDescent="0.2">
      <c r="B116" s="17"/>
      <c r="C116" s="13" t="s">
        <v>45</v>
      </c>
      <c r="L116" s="17"/>
    </row>
    <row r="117" spans="2:60" s="1" customFormat="1" ht="16.5" customHeight="1" x14ac:dyDescent="0.2">
      <c r="B117" s="17"/>
      <c r="E117" s="116" t="str">
        <f>E9</f>
        <v>Električkové trate-opravy tratí a nástupíšť</v>
      </c>
      <c r="F117" s="117"/>
      <c r="G117" s="117"/>
      <c r="H117" s="117"/>
      <c r="L117" s="17"/>
    </row>
    <row r="118" spans="2:60" s="1" customFormat="1" ht="6.95" customHeight="1" x14ac:dyDescent="0.2">
      <c r="B118" s="17"/>
      <c r="L118" s="17"/>
    </row>
    <row r="119" spans="2:60" s="1" customFormat="1" ht="12" customHeight="1" x14ac:dyDescent="0.2">
      <c r="B119" s="17"/>
      <c r="C119" s="13" t="s">
        <v>7</v>
      </c>
      <c r="F119" s="12" t="str">
        <f>F12</f>
        <v xml:space="preserve"> </v>
      </c>
      <c r="I119" s="13" t="s">
        <v>9</v>
      </c>
      <c r="J119" s="28">
        <v>45982</v>
      </c>
      <c r="L119" s="17"/>
    </row>
    <row r="120" spans="2:60" s="1" customFormat="1" ht="6.95" customHeight="1" x14ac:dyDescent="0.2">
      <c r="B120" s="17"/>
      <c r="L120" s="17"/>
    </row>
    <row r="121" spans="2:60" s="1" customFormat="1" ht="15.2" customHeight="1" x14ac:dyDescent="0.2">
      <c r="B121" s="17"/>
      <c r="C121" s="13" t="s">
        <v>10</v>
      </c>
      <c r="F121" s="12" t="str">
        <f>E15</f>
        <v>Dopravný podnik Bratislava,a.s.</v>
      </c>
      <c r="I121" s="13" t="s">
        <v>14</v>
      </c>
      <c r="J121" s="14"/>
      <c r="L121" s="17"/>
    </row>
    <row r="122" spans="2:60" s="1" customFormat="1" ht="15.2" customHeight="1" x14ac:dyDescent="0.2">
      <c r="B122" s="17"/>
      <c r="C122" s="13" t="s">
        <v>13</v>
      </c>
      <c r="F122" s="12"/>
      <c r="I122" s="13" t="s">
        <v>15</v>
      </c>
      <c r="J122" s="14"/>
      <c r="L122" s="17"/>
    </row>
    <row r="123" spans="2:60" s="1" customFormat="1" ht="10.35" customHeight="1" x14ac:dyDescent="0.2">
      <c r="B123" s="17"/>
      <c r="L123" s="17"/>
    </row>
    <row r="124" spans="2:60" s="5" customFormat="1" ht="29.25" customHeight="1" x14ac:dyDescent="0.2">
      <c r="B124" s="69"/>
      <c r="C124" s="70" t="s">
        <v>59</v>
      </c>
      <c r="D124" s="71" t="s">
        <v>38</v>
      </c>
      <c r="E124" s="71" t="s">
        <v>36</v>
      </c>
      <c r="F124" s="71" t="s">
        <v>37</v>
      </c>
      <c r="G124" s="71" t="s">
        <v>60</v>
      </c>
      <c r="H124" s="71" t="s">
        <v>61</v>
      </c>
      <c r="I124" s="71" t="s">
        <v>62</v>
      </c>
      <c r="J124" s="72" t="s">
        <v>50</v>
      </c>
      <c r="K124" s="73" t="s">
        <v>63</v>
      </c>
      <c r="L124" s="69"/>
      <c r="M124" s="32" t="s">
        <v>0</v>
      </c>
      <c r="N124" s="33" t="s">
        <v>21</v>
      </c>
      <c r="O124" s="33" t="s">
        <v>64</v>
      </c>
      <c r="P124" s="33" t="s">
        <v>65</v>
      </c>
      <c r="Q124" s="33" t="s">
        <v>66</v>
      </c>
      <c r="R124" s="33" t="s">
        <v>67</v>
      </c>
      <c r="S124" s="33" t="s">
        <v>68</v>
      </c>
      <c r="T124" s="34" t="s">
        <v>69</v>
      </c>
    </row>
    <row r="125" spans="2:60" s="1" customFormat="1" ht="22.9" customHeight="1" x14ac:dyDescent="0.25">
      <c r="B125" s="17"/>
      <c r="C125" s="36" t="s">
        <v>46</v>
      </c>
      <c r="J125" s="74">
        <f>BF125</f>
        <v>0</v>
      </c>
      <c r="L125" s="17"/>
      <c r="M125" s="35"/>
      <c r="N125" s="29"/>
      <c r="O125" s="29"/>
      <c r="P125" s="75">
        <f>P126</f>
        <v>97.82856000000001</v>
      </c>
      <c r="Q125" s="29"/>
      <c r="R125" s="75">
        <f>R126</f>
        <v>31.3453512</v>
      </c>
      <c r="S125" s="29"/>
      <c r="T125" s="76">
        <f>T126</f>
        <v>0</v>
      </c>
      <c r="AO125" s="7" t="s">
        <v>39</v>
      </c>
      <c r="AP125" s="7" t="s">
        <v>52</v>
      </c>
      <c r="BF125" s="77">
        <f>BF126</f>
        <v>0</v>
      </c>
    </row>
    <row r="126" spans="2:60" s="6" customFormat="1" ht="25.9" customHeight="1" x14ac:dyDescent="0.2">
      <c r="B126" s="78"/>
      <c r="D126" s="79" t="s">
        <v>39</v>
      </c>
      <c r="E126" s="80" t="s">
        <v>70</v>
      </c>
      <c r="F126" s="80" t="s">
        <v>71</v>
      </c>
      <c r="J126" s="81">
        <f>BF126</f>
        <v>0</v>
      </c>
      <c r="L126" s="78"/>
      <c r="M126" s="82"/>
      <c r="P126" s="83">
        <f>P127+P146+P151+P219</f>
        <v>97.82856000000001</v>
      </c>
      <c r="R126" s="83">
        <f>R127+R146+R151+R219</f>
        <v>31.3453512</v>
      </c>
      <c r="T126" s="84">
        <f>T127+T146+T151+T219</f>
        <v>0</v>
      </c>
      <c r="AM126" s="79" t="s">
        <v>41</v>
      </c>
      <c r="AO126" s="85" t="s">
        <v>39</v>
      </c>
      <c r="AP126" s="85" t="s">
        <v>40</v>
      </c>
      <c r="AT126" s="79" t="s">
        <v>72</v>
      </c>
      <c r="BF126" s="86">
        <f>BF127+BF146+BF151+BF219</f>
        <v>0</v>
      </c>
    </row>
    <row r="127" spans="2:60" s="6" customFormat="1" ht="22.9" customHeight="1" x14ac:dyDescent="0.2">
      <c r="B127" s="78"/>
      <c r="D127" s="79" t="s">
        <v>39</v>
      </c>
      <c r="E127" s="87" t="s">
        <v>41</v>
      </c>
      <c r="F127" s="87" t="s">
        <v>73</v>
      </c>
      <c r="J127" s="88">
        <f>BF127</f>
        <v>0</v>
      </c>
      <c r="L127" s="78"/>
      <c r="M127" s="82"/>
      <c r="P127" s="83">
        <f>SUM(P128:P145)</f>
        <v>0</v>
      </c>
      <c r="R127" s="83">
        <f>SUM(R128:R145)</f>
        <v>0</v>
      </c>
      <c r="T127" s="84">
        <f>SUM(T128:T145)</f>
        <v>0</v>
      </c>
      <c r="AM127" s="79" t="s">
        <v>41</v>
      </c>
      <c r="AO127" s="85" t="s">
        <v>39</v>
      </c>
      <c r="AP127" s="85" t="s">
        <v>41</v>
      </c>
      <c r="AT127" s="79" t="s">
        <v>72</v>
      </c>
      <c r="BF127" s="86">
        <f>SUM(BF128:BF145)</f>
        <v>0</v>
      </c>
    </row>
    <row r="128" spans="2:60" s="1" customFormat="1" ht="37.9" customHeight="1" x14ac:dyDescent="0.2">
      <c r="B128" s="89"/>
      <c r="C128" s="90" t="s">
        <v>41</v>
      </c>
      <c r="D128" s="90" t="s">
        <v>74</v>
      </c>
      <c r="E128" s="91" t="s">
        <v>108</v>
      </c>
      <c r="F128" s="92" t="s">
        <v>109</v>
      </c>
      <c r="G128" s="93" t="s">
        <v>75</v>
      </c>
      <c r="H128" s="94">
        <v>30.599999999999998</v>
      </c>
      <c r="I128" s="95"/>
      <c r="J128" s="95">
        <f t="shared" ref="J128:J145" si="0">ROUND(I128*H128,2)</f>
        <v>0</v>
      </c>
      <c r="K128" s="96"/>
      <c r="L128" s="17"/>
      <c r="M128" s="97" t="s">
        <v>0</v>
      </c>
      <c r="N128" s="68" t="s">
        <v>23</v>
      </c>
      <c r="O128" s="98">
        <v>0</v>
      </c>
      <c r="P128" s="98">
        <f t="shared" ref="P128:P145" si="1">O128*H128</f>
        <v>0</v>
      </c>
      <c r="Q128" s="98">
        <v>0</v>
      </c>
      <c r="R128" s="98">
        <f t="shared" ref="R128:R145" si="2">Q128*H128</f>
        <v>0</v>
      </c>
      <c r="S128" s="98">
        <v>0</v>
      </c>
      <c r="T128" s="99">
        <f t="shared" ref="T128:T145" si="3">S128*H128</f>
        <v>0</v>
      </c>
      <c r="AM128" s="100" t="s">
        <v>76</v>
      </c>
      <c r="AO128" s="100" t="s">
        <v>74</v>
      </c>
      <c r="AP128" s="100" t="s">
        <v>77</v>
      </c>
      <c r="AT128" s="7" t="s">
        <v>72</v>
      </c>
      <c r="AZ128" s="101">
        <f t="shared" ref="AZ128:AZ145" si="4">IF(N128="základná",J128,0)</f>
        <v>0</v>
      </c>
      <c r="BA128" s="101">
        <f t="shared" ref="BA128:BA145" si="5">IF(N128="znížená",J128,0)</f>
        <v>0</v>
      </c>
      <c r="BB128" s="101">
        <f t="shared" ref="BB128:BB145" si="6">IF(N128="zákl. prenesená",J128,0)</f>
        <v>0</v>
      </c>
      <c r="BC128" s="101">
        <f t="shared" ref="BC128:BC145" si="7">IF(N128="zníž. prenesená",J128,0)</f>
        <v>0</v>
      </c>
      <c r="BD128" s="101">
        <f t="shared" ref="BD128:BD145" si="8">IF(N128="nulová",J128,0)</f>
        <v>0</v>
      </c>
      <c r="BE128" s="7" t="s">
        <v>77</v>
      </c>
      <c r="BF128" s="101">
        <f t="shared" ref="BF128:BF145" si="9">ROUND(I128*H128,2)</f>
        <v>0</v>
      </c>
      <c r="BG128" s="7" t="s">
        <v>76</v>
      </c>
      <c r="BH128" s="100" t="s">
        <v>77</v>
      </c>
    </row>
    <row r="129" spans="2:60" s="1" customFormat="1" ht="44.25" customHeight="1" x14ac:dyDescent="0.2">
      <c r="B129" s="89"/>
      <c r="C129" s="90" t="s">
        <v>77</v>
      </c>
      <c r="D129" s="90" t="s">
        <v>74</v>
      </c>
      <c r="E129" s="91" t="s">
        <v>110</v>
      </c>
      <c r="F129" s="92" t="s">
        <v>111</v>
      </c>
      <c r="G129" s="93" t="s">
        <v>75</v>
      </c>
      <c r="H129" s="94">
        <v>30.599999999999998</v>
      </c>
      <c r="I129" s="95"/>
      <c r="J129" s="95">
        <f t="shared" si="0"/>
        <v>0</v>
      </c>
      <c r="K129" s="96"/>
      <c r="L129" s="17"/>
      <c r="M129" s="97" t="s">
        <v>0</v>
      </c>
      <c r="N129" s="68" t="s">
        <v>23</v>
      </c>
      <c r="O129" s="98">
        <v>0</v>
      </c>
      <c r="P129" s="98">
        <f t="shared" si="1"/>
        <v>0</v>
      </c>
      <c r="Q129" s="98">
        <v>0</v>
      </c>
      <c r="R129" s="98">
        <f t="shared" si="2"/>
        <v>0</v>
      </c>
      <c r="S129" s="98">
        <v>0</v>
      </c>
      <c r="T129" s="99">
        <f t="shared" si="3"/>
        <v>0</v>
      </c>
      <c r="AM129" s="100" t="s">
        <v>76</v>
      </c>
      <c r="AO129" s="100" t="s">
        <v>74</v>
      </c>
      <c r="AP129" s="100" t="s">
        <v>77</v>
      </c>
      <c r="AT129" s="7" t="s">
        <v>72</v>
      </c>
      <c r="AZ129" s="101">
        <f t="shared" si="4"/>
        <v>0</v>
      </c>
      <c r="BA129" s="101">
        <f t="shared" si="5"/>
        <v>0</v>
      </c>
      <c r="BB129" s="101">
        <f t="shared" si="6"/>
        <v>0</v>
      </c>
      <c r="BC129" s="101">
        <f t="shared" si="7"/>
        <v>0</v>
      </c>
      <c r="BD129" s="101">
        <f t="shared" si="8"/>
        <v>0</v>
      </c>
      <c r="BE129" s="7" t="s">
        <v>77</v>
      </c>
      <c r="BF129" s="101">
        <f t="shared" si="9"/>
        <v>0</v>
      </c>
      <c r="BG129" s="7" t="s">
        <v>76</v>
      </c>
      <c r="BH129" s="100" t="s">
        <v>76</v>
      </c>
    </row>
    <row r="130" spans="2:60" s="1" customFormat="1" ht="33" customHeight="1" x14ac:dyDescent="0.2">
      <c r="B130" s="89"/>
      <c r="C130" s="90" t="s">
        <v>80</v>
      </c>
      <c r="D130" s="90" t="s">
        <v>74</v>
      </c>
      <c r="E130" s="91" t="s">
        <v>112</v>
      </c>
      <c r="F130" s="92" t="s">
        <v>113</v>
      </c>
      <c r="G130" s="93" t="s">
        <v>75</v>
      </c>
      <c r="H130" s="94">
        <v>77.399999999999991</v>
      </c>
      <c r="I130" s="95"/>
      <c r="J130" s="95">
        <f t="shared" si="0"/>
        <v>0</v>
      </c>
      <c r="K130" s="96"/>
      <c r="L130" s="17"/>
      <c r="M130" s="97" t="s">
        <v>0</v>
      </c>
      <c r="N130" s="68" t="s">
        <v>23</v>
      </c>
      <c r="O130" s="98">
        <v>0</v>
      </c>
      <c r="P130" s="98">
        <f t="shared" si="1"/>
        <v>0</v>
      </c>
      <c r="Q130" s="98">
        <v>0</v>
      </c>
      <c r="R130" s="98">
        <f t="shared" si="2"/>
        <v>0</v>
      </c>
      <c r="S130" s="98">
        <v>0</v>
      </c>
      <c r="T130" s="99">
        <f t="shared" si="3"/>
        <v>0</v>
      </c>
      <c r="AM130" s="100" t="s">
        <v>76</v>
      </c>
      <c r="AO130" s="100" t="s">
        <v>74</v>
      </c>
      <c r="AP130" s="100" t="s">
        <v>77</v>
      </c>
      <c r="AT130" s="7" t="s">
        <v>72</v>
      </c>
      <c r="AZ130" s="101">
        <f t="shared" si="4"/>
        <v>0</v>
      </c>
      <c r="BA130" s="101">
        <f t="shared" si="5"/>
        <v>0</v>
      </c>
      <c r="BB130" s="101">
        <f t="shared" si="6"/>
        <v>0</v>
      </c>
      <c r="BC130" s="101">
        <f t="shared" si="7"/>
        <v>0</v>
      </c>
      <c r="BD130" s="101">
        <f t="shared" si="8"/>
        <v>0</v>
      </c>
      <c r="BE130" s="7" t="s">
        <v>77</v>
      </c>
      <c r="BF130" s="101">
        <f t="shared" si="9"/>
        <v>0</v>
      </c>
      <c r="BG130" s="7" t="s">
        <v>76</v>
      </c>
      <c r="BH130" s="100" t="s">
        <v>81</v>
      </c>
    </row>
    <row r="131" spans="2:60" s="1" customFormat="1" ht="55.5" customHeight="1" x14ac:dyDescent="0.2">
      <c r="B131" s="89"/>
      <c r="C131" s="90" t="s">
        <v>76</v>
      </c>
      <c r="D131" s="90" t="s">
        <v>74</v>
      </c>
      <c r="E131" s="91" t="s">
        <v>114</v>
      </c>
      <c r="F131" s="92" t="s">
        <v>115</v>
      </c>
      <c r="G131" s="93" t="s">
        <v>75</v>
      </c>
      <c r="H131" s="94">
        <v>153</v>
      </c>
      <c r="I131" s="95"/>
      <c r="J131" s="95">
        <f t="shared" si="0"/>
        <v>0</v>
      </c>
      <c r="K131" s="96"/>
      <c r="L131" s="17"/>
      <c r="M131" s="97" t="s">
        <v>0</v>
      </c>
      <c r="N131" s="68" t="s">
        <v>23</v>
      </c>
      <c r="O131" s="98">
        <v>0</v>
      </c>
      <c r="P131" s="98">
        <f t="shared" si="1"/>
        <v>0</v>
      </c>
      <c r="Q131" s="98">
        <v>0</v>
      </c>
      <c r="R131" s="98">
        <f t="shared" si="2"/>
        <v>0</v>
      </c>
      <c r="S131" s="98">
        <v>0</v>
      </c>
      <c r="T131" s="99">
        <f t="shared" si="3"/>
        <v>0</v>
      </c>
      <c r="AM131" s="100" t="s">
        <v>76</v>
      </c>
      <c r="AO131" s="100" t="s">
        <v>74</v>
      </c>
      <c r="AP131" s="100" t="s">
        <v>77</v>
      </c>
      <c r="AT131" s="7" t="s">
        <v>72</v>
      </c>
      <c r="AZ131" s="101">
        <f t="shared" si="4"/>
        <v>0</v>
      </c>
      <c r="BA131" s="101">
        <f t="shared" si="5"/>
        <v>0</v>
      </c>
      <c r="BB131" s="101">
        <f t="shared" si="6"/>
        <v>0</v>
      </c>
      <c r="BC131" s="101">
        <f t="shared" si="7"/>
        <v>0</v>
      </c>
      <c r="BD131" s="101">
        <f t="shared" si="8"/>
        <v>0</v>
      </c>
      <c r="BE131" s="7" t="s">
        <v>77</v>
      </c>
      <c r="BF131" s="101">
        <f t="shared" si="9"/>
        <v>0</v>
      </c>
      <c r="BG131" s="7" t="s">
        <v>76</v>
      </c>
      <c r="BH131" s="100" t="s">
        <v>84</v>
      </c>
    </row>
    <row r="132" spans="2:60" s="1" customFormat="1" ht="55.5" customHeight="1" x14ac:dyDescent="0.2">
      <c r="B132" s="89"/>
      <c r="C132" s="90" t="s">
        <v>78</v>
      </c>
      <c r="D132" s="90" t="s">
        <v>74</v>
      </c>
      <c r="E132" s="91" t="s">
        <v>116</v>
      </c>
      <c r="F132" s="92" t="s">
        <v>117</v>
      </c>
      <c r="G132" s="93" t="s">
        <v>75</v>
      </c>
      <c r="H132" s="94">
        <v>1089</v>
      </c>
      <c r="I132" s="95"/>
      <c r="J132" s="95">
        <f t="shared" si="0"/>
        <v>0</v>
      </c>
      <c r="K132" s="96"/>
      <c r="L132" s="17"/>
      <c r="M132" s="97" t="s">
        <v>0</v>
      </c>
      <c r="N132" s="68" t="s">
        <v>23</v>
      </c>
      <c r="O132" s="98">
        <v>0</v>
      </c>
      <c r="P132" s="98">
        <f t="shared" si="1"/>
        <v>0</v>
      </c>
      <c r="Q132" s="98">
        <v>0</v>
      </c>
      <c r="R132" s="98">
        <f t="shared" si="2"/>
        <v>0</v>
      </c>
      <c r="S132" s="98">
        <v>0</v>
      </c>
      <c r="T132" s="99">
        <f t="shared" si="3"/>
        <v>0</v>
      </c>
      <c r="AM132" s="100" t="s">
        <v>76</v>
      </c>
      <c r="AO132" s="100" t="s">
        <v>74</v>
      </c>
      <c r="AP132" s="100" t="s">
        <v>77</v>
      </c>
      <c r="AT132" s="7" t="s">
        <v>72</v>
      </c>
      <c r="AZ132" s="101">
        <f t="shared" si="4"/>
        <v>0</v>
      </c>
      <c r="BA132" s="101">
        <f t="shared" si="5"/>
        <v>0</v>
      </c>
      <c r="BB132" s="101">
        <f t="shared" si="6"/>
        <v>0</v>
      </c>
      <c r="BC132" s="101">
        <f t="shared" si="7"/>
        <v>0</v>
      </c>
      <c r="BD132" s="101">
        <f t="shared" si="8"/>
        <v>0</v>
      </c>
      <c r="BE132" s="7" t="s">
        <v>77</v>
      </c>
      <c r="BF132" s="101">
        <f t="shared" si="9"/>
        <v>0</v>
      </c>
      <c r="BG132" s="7" t="s">
        <v>76</v>
      </c>
      <c r="BH132" s="100" t="s">
        <v>93</v>
      </c>
    </row>
    <row r="133" spans="2:60" s="1" customFormat="1" ht="24.2" customHeight="1" x14ac:dyDescent="0.2">
      <c r="B133" s="89"/>
      <c r="C133" s="90" t="s">
        <v>81</v>
      </c>
      <c r="D133" s="90" t="s">
        <v>74</v>
      </c>
      <c r="E133" s="91" t="s">
        <v>118</v>
      </c>
      <c r="F133" s="92" t="s">
        <v>119</v>
      </c>
      <c r="G133" s="93" t="s">
        <v>92</v>
      </c>
      <c r="H133" s="94">
        <v>66.599999999999994</v>
      </c>
      <c r="I133" s="95"/>
      <c r="J133" s="95">
        <f t="shared" si="0"/>
        <v>0</v>
      </c>
      <c r="K133" s="96"/>
      <c r="L133" s="17"/>
      <c r="M133" s="97" t="s">
        <v>0</v>
      </c>
      <c r="N133" s="68" t="s">
        <v>23</v>
      </c>
      <c r="O133" s="98">
        <v>0</v>
      </c>
      <c r="P133" s="98">
        <f t="shared" si="1"/>
        <v>0</v>
      </c>
      <c r="Q133" s="98">
        <v>0</v>
      </c>
      <c r="R133" s="98">
        <f t="shared" si="2"/>
        <v>0</v>
      </c>
      <c r="S133" s="98">
        <v>0</v>
      </c>
      <c r="T133" s="99">
        <f t="shared" si="3"/>
        <v>0</v>
      </c>
      <c r="AM133" s="100" t="s">
        <v>76</v>
      </c>
      <c r="AO133" s="100" t="s">
        <v>74</v>
      </c>
      <c r="AP133" s="100" t="s">
        <v>77</v>
      </c>
      <c r="AT133" s="7" t="s">
        <v>72</v>
      </c>
      <c r="AZ133" s="101">
        <f t="shared" si="4"/>
        <v>0</v>
      </c>
      <c r="BA133" s="101">
        <f t="shared" si="5"/>
        <v>0</v>
      </c>
      <c r="BB133" s="101">
        <f t="shared" si="6"/>
        <v>0</v>
      </c>
      <c r="BC133" s="101">
        <f t="shared" si="7"/>
        <v>0</v>
      </c>
      <c r="BD133" s="101">
        <f t="shared" si="8"/>
        <v>0</v>
      </c>
      <c r="BE133" s="7" t="s">
        <v>77</v>
      </c>
      <c r="BF133" s="101">
        <f t="shared" si="9"/>
        <v>0</v>
      </c>
      <c r="BG133" s="7" t="s">
        <v>76</v>
      </c>
      <c r="BH133" s="100" t="s">
        <v>95</v>
      </c>
    </row>
    <row r="134" spans="2:60" s="1" customFormat="1" ht="33" customHeight="1" x14ac:dyDescent="0.2">
      <c r="B134" s="89"/>
      <c r="C134" s="90" t="s">
        <v>88</v>
      </c>
      <c r="D134" s="90" t="s">
        <v>74</v>
      </c>
      <c r="E134" s="91" t="s">
        <v>120</v>
      </c>
      <c r="F134" s="92" t="s">
        <v>121</v>
      </c>
      <c r="G134" s="93" t="s">
        <v>92</v>
      </c>
      <c r="H134" s="94">
        <v>66.599999999999994</v>
      </c>
      <c r="I134" s="95"/>
      <c r="J134" s="95">
        <f t="shared" si="0"/>
        <v>0</v>
      </c>
      <c r="K134" s="96"/>
      <c r="L134" s="17"/>
      <c r="M134" s="97" t="s">
        <v>0</v>
      </c>
      <c r="N134" s="68" t="s">
        <v>23</v>
      </c>
      <c r="O134" s="98">
        <v>0</v>
      </c>
      <c r="P134" s="98">
        <f t="shared" si="1"/>
        <v>0</v>
      </c>
      <c r="Q134" s="98">
        <v>0</v>
      </c>
      <c r="R134" s="98">
        <f t="shared" si="2"/>
        <v>0</v>
      </c>
      <c r="S134" s="98">
        <v>0</v>
      </c>
      <c r="T134" s="99">
        <f t="shared" si="3"/>
        <v>0</v>
      </c>
      <c r="AM134" s="100" t="s">
        <v>76</v>
      </c>
      <c r="AO134" s="100" t="s">
        <v>74</v>
      </c>
      <c r="AP134" s="100" t="s">
        <v>77</v>
      </c>
      <c r="AT134" s="7" t="s">
        <v>72</v>
      </c>
      <c r="AZ134" s="101">
        <f t="shared" si="4"/>
        <v>0</v>
      </c>
      <c r="BA134" s="101">
        <f t="shared" si="5"/>
        <v>0</v>
      </c>
      <c r="BB134" s="101">
        <f t="shared" si="6"/>
        <v>0</v>
      </c>
      <c r="BC134" s="101">
        <f t="shared" si="7"/>
        <v>0</v>
      </c>
      <c r="BD134" s="101">
        <f t="shared" si="8"/>
        <v>0</v>
      </c>
      <c r="BE134" s="7" t="s">
        <v>77</v>
      </c>
      <c r="BF134" s="101">
        <f t="shared" si="9"/>
        <v>0</v>
      </c>
      <c r="BG134" s="7" t="s">
        <v>76</v>
      </c>
      <c r="BH134" s="100" t="s">
        <v>97</v>
      </c>
    </row>
    <row r="135" spans="2:60" s="1" customFormat="1" ht="24.2" customHeight="1" x14ac:dyDescent="0.2">
      <c r="B135" s="89"/>
      <c r="C135" s="90" t="s">
        <v>84</v>
      </c>
      <c r="D135" s="90" t="s">
        <v>74</v>
      </c>
      <c r="E135" s="91" t="s">
        <v>122</v>
      </c>
      <c r="F135" s="92" t="s">
        <v>123</v>
      </c>
      <c r="G135" s="93" t="s">
        <v>124</v>
      </c>
      <c r="H135" s="94">
        <v>177.39</v>
      </c>
      <c r="I135" s="95"/>
      <c r="J135" s="95">
        <f t="shared" si="0"/>
        <v>0</v>
      </c>
      <c r="K135" s="96"/>
      <c r="L135" s="17"/>
      <c r="M135" s="97" t="s">
        <v>0</v>
      </c>
      <c r="N135" s="68" t="s">
        <v>23</v>
      </c>
      <c r="O135" s="98">
        <v>0</v>
      </c>
      <c r="P135" s="98">
        <f t="shared" si="1"/>
        <v>0</v>
      </c>
      <c r="Q135" s="98">
        <v>0</v>
      </c>
      <c r="R135" s="98">
        <f t="shared" si="2"/>
        <v>0</v>
      </c>
      <c r="S135" s="98">
        <v>0</v>
      </c>
      <c r="T135" s="99">
        <f t="shared" si="3"/>
        <v>0</v>
      </c>
      <c r="AM135" s="100" t="s">
        <v>76</v>
      </c>
      <c r="AO135" s="100" t="s">
        <v>74</v>
      </c>
      <c r="AP135" s="100" t="s">
        <v>77</v>
      </c>
      <c r="AT135" s="7" t="s">
        <v>72</v>
      </c>
      <c r="AZ135" s="101">
        <f t="shared" si="4"/>
        <v>0</v>
      </c>
      <c r="BA135" s="101">
        <f t="shared" si="5"/>
        <v>0</v>
      </c>
      <c r="BB135" s="101">
        <f t="shared" si="6"/>
        <v>0</v>
      </c>
      <c r="BC135" s="101">
        <f t="shared" si="7"/>
        <v>0</v>
      </c>
      <c r="BD135" s="101">
        <f t="shared" si="8"/>
        <v>0</v>
      </c>
      <c r="BE135" s="7" t="s">
        <v>77</v>
      </c>
      <c r="BF135" s="101">
        <f t="shared" si="9"/>
        <v>0</v>
      </c>
      <c r="BG135" s="7" t="s">
        <v>76</v>
      </c>
      <c r="BH135" s="100" t="s">
        <v>100</v>
      </c>
    </row>
    <row r="136" spans="2:60" s="1" customFormat="1" ht="24.2" customHeight="1" x14ac:dyDescent="0.2">
      <c r="B136" s="89"/>
      <c r="C136" s="90" t="s">
        <v>85</v>
      </c>
      <c r="D136" s="90" t="s">
        <v>74</v>
      </c>
      <c r="E136" s="91" t="s">
        <v>125</v>
      </c>
      <c r="F136" s="92" t="s">
        <v>126</v>
      </c>
      <c r="G136" s="93" t="s">
        <v>124</v>
      </c>
      <c r="H136" s="94">
        <v>177.39</v>
      </c>
      <c r="I136" s="95"/>
      <c r="J136" s="95">
        <f t="shared" si="0"/>
        <v>0</v>
      </c>
      <c r="K136" s="96"/>
      <c r="L136" s="17"/>
      <c r="M136" s="97" t="s">
        <v>0</v>
      </c>
      <c r="N136" s="68" t="s">
        <v>23</v>
      </c>
      <c r="O136" s="98">
        <v>0</v>
      </c>
      <c r="P136" s="98">
        <f t="shared" si="1"/>
        <v>0</v>
      </c>
      <c r="Q136" s="98">
        <v>0</v>
      </c>
      <c r="R136" s="98">
        <f t="shared" si="2"/>
        <v>0</v>
      </c>
      <c r="S136" s="98">
        <v>0</v>
      </c>
      <c r="T136" s="99">
        <f t="shared" si="3"/>
        <v>0</v>
      </c>
      <c r="AM136" s="100" t="s">
        <v>76</v>
      </c>
      <c r="AO136" s="100" t="s">
        <v>74</v>
      </c>
      <c r="AP136" s="100" t="s">
        <v>77</v>
      </c>
      <c r="AT136" s="7" t="s">
        <v>72</v>
      </c>
      <c r="AZ136" s="101">
        <f t="shared" si="4"/>
        <v>0</v>
      </c>
      <c r="BA136" s="101">
        <f t="shared" si="5"/>
        <v>0</v>
      </c>
      <c r="BB136" s="101">
        <f t="shared" si="6"/>
        <v>0</v>
      </c>
      <c r="BC136" s="101">
        <f t="shared" si="7"/>
        <v>0</v>
      </c>
      <c r="BD136" s="101">
        <f t="shared" si="8"/>
        <v>0</v>
      </c>
      <c r="BE136" s="7" t="s">
        <v>77</v>
      </c>
      <c r="BF136" s="101">
        <f t="shared" si="9"/>
        <v>0</v>
      </c>
      <c r="BG136" s="7" t="s">
        <v>76</v>
      </c>
      <c r="BH136" s="100" t="s">
        <v>102</v>
      </c>
    </row>
    <row r="137" spans="2:60" s="1" customFormat="1" ht="24.2" customHeight="1" x14ac:dyDescent="0.2">
      <c r="B137" s="89"/>
      <c r="C137" s="90" t="s">
        <v>93</v>
      </c>
      <c r="D137" s="90" t="s">
        <v>74</v>
      </c>
      <c r="E137" s="91" t="s">
        <v>127</v>
      </c>
      <c r="F137" s="92" t="s">
        <v>128</v>
      </c>
      <c r="G137" s="93" t="s">
        <v>124</v>
      </c>
      <c r="H137" s="94">
        <v>177.39</v>
      </c>
      <c r="I137" s="95"/>
      <c r="J137" s="95">
        <f t="shared" si="0"/>
        <v>0</v>
      </c>
      <c r="K137" s="96"/>
      <c r="L137" s="17"/>
      <c r="M137" s="97" t="s">
        <v>0</v>
      </c>
      <c r="N137" s="68" t="s">
        <v>23</v>
      </c>
      <c r="O137" s="98">
        <v>0</v>
      </c>
      <c r="P137" s="98">
        <f t="shared" si="1"/>
        <v>0</v>
      </c>
      <c r="Q137" s="98">
        <v>0</v>
      </c>
      <c r="R137" s="98">
        <f t="shared" si="2"/>
        <v>0</v>
      </c>
      <c r="S137" s="98">
        <v>0</v>
      </c>
      <c r="T137" s="99">
        <f t="shared" si="3"/>
        <v>0</v>
      </c>
      <c r="AM137" s="100" t="s">
        <v>76</v>
      </c>
      <c r="AO137" s="100" t="s">
        <v>74</v>
      </c>
      <c r="AP137" s="100" t="s">
        <v>77</v>
      </c>
      <c r="AT137" s="7" t="s">
        <v>72</v>
      </c>
      <c r="AZ137" s="101">
        <f t="shared" si="4"/>
        <v>0</v>
      </c>
      <c r="BA137" s="101">
        <f t="shared" si="5"/>
        <v>0</v>
      </c>
      <c r="BB137" s="101">
        <f t="shared" si="6"/>
        <v>0</v>
      </c>
      <c r="BC137" s="101">
        <f t="shared" si="7"/>
        <v>0</v>
      </c>
      <c r="BD137" s="101">
        <f t="shared" si="8"/>
        <v>0</v>
      </c>
      <c r="BE137" s="7" t="s">
        <v>77</v>
      </c>
      <c r="BF137" s="101">
        <f t="shared" si="9"/>
        <v>0</v>
      </c>
      <c r="BG137" s="7" t="s">
        <v>76</v>
      </c>
      <c r="BH137" s="100" t="s">
        <v>105</v>
      </c>
    </row>
    <row r="138" spans="2:60" s="1" customFormat="1" ht="24.2" customHeight="1" x14ac:dyDescent="0.2">
      <c r="B138" s="89"/>
      <c r="C138" s="90" t="s">
        <v>94</v>
      </c>
      <c r="D138" s="90" t="s">
        <v>74</v>
      </c>
      <c r="E138" s="91" t="s">
        <v>129</v>
      </c>
      <c r="F138" s="92" t="s">
        <v>130</v>
      </c>
      <c r="G138" s="93" t="s">
        <v>124</v>
      </c>
      <c r="H138" s="94">
        <v>177.39</v>
      </c>
      <c r="I138" s="95"/>
      <c r="J138" s="95">
        <f t="shared" si="0"/>
        <v>0</v>
      </c>
      <c r="K138" s="96"/>
      <c r="L138" s="17"/>
      <c r="M138" s="97" t="s">
        <v>0</v>
      </c>
      <c r="N138" s="68" t="s">
        <v>23</v>
      </c>
      <c r="O138" s="98">
        <v>0</v>
      </c>
      <c r="P138" s="98">
        <f t="shared" si="1"/>
        <v>0</v>
      </c>
      <c r="Q138" s="98">
        <v>0</v>
      </c>
      <c r="R138" s="98">
        <f t="shared" si="2"/>
        <v>0</v>
      </c>
      <c r="S138" s="98">
        <v>0</v>
      </c>
      <c r="T138" s="99">
        <f t="shared" si="3"/>
        <v>0</v>
      </c>
      <c r="AM138" s="100" t="s">
        <v>76</v>
      </c>
      <c r="AO138" s="100" t="s">
        <v>74</v>
      </c>
      <c r="AP138" s="100" t="s">
        <v>77</v>
      </c>
      <c r="AT138" s="7" t="s">
        <v>72</v>
      </c>
      <c r="AZ138" s="101">
        <f t="shared" si="4"/>
        <v>0</v>
      </c>
      <c r="BA138" s="101">
        <f t="shared" si="5"/>
        <v>0</v>
      </c>
      <c r="BB138" s="101">
        <f t="shared" si="6"/>
        <v>0</v>
      </c>
      <c r="BC138" s="101">
        <f t="shared" si="7"/>
        <v>0</v>
      </c>
      <c r="BD138" s="101">
        <f t="shared" si="8"/>
        <v>0</v>
      </c>
      <c r="BE138" s="7" t="s">
        <v>77</v>
      </c>
      <c r="BF138" s="101">
        <f t="shared" si="9"/>
        <v>0</v>
      </c>
      <c r="BG138" s="7" t="s">
        <v>76</v>
      </c>
      <c r="BH138" s="100" t="s">
        <v>131</v>
      </c>
    </row>
    <row r="139" spans="2:60" s="1" customFormat="1" ht="33" customHeight="1" x14ac:dyDescent="0.2">
      <c r="B139" s="89"/>
      <c r="C139" s="90" t="s">
        <v>95</v>
      </c>
      <c r="D139" s="90" t="s">
        <v>74</v>
      </c>
      <c r="E139" s="91" t="s">
        <v>132</v>
      </c>
      <c r="F139" s="92" t="s">
        <v>133</v>
      </c>
      <c r="G139" s="93" t="s">
        <v>124</v>
      </c>
      <c r="H139" s="94">
        <v>177.39</v>
      </c>
      <c r="I139" s="95"/>
      <c r="J139" s="95">
        <f t="shared" si="0"/>
        <v>0</v>
      </c>
      <c r="K139" s="96"/>
      <c r="L139" s="17"/>
      <c r="M139" s="97" t="s">
        <v>0</v>
      </c>
      <c r="N139" s="68" t="s">
        <v>23</v>
      </c>
      <c r="O139" s="98">
        <v>0</v>
      </c>
      <c r="P139" s="98">
        <f t="shared" si="1"/>
        <v>0</v>
      </c>
      <c r="Q139" s="98">
        <v>0</v>
      </c>
      <c r="R139" s="98">
        <f t="shared" si="2"/>
        <v>0</v>
      </c>
      <c r="S139" s="98">
        <v>0</v>
      </c>
      <c r="T139" s="99">
        <f t="shared" si="3"/>
        <v>0</v>
      </c>
      <c r="AM139" s="100" t="s">
        <v>76</v>
      </c>
      <c r="AO139" s="100" t="s">
        <v>74</v>
      </c>
      <c r="AP139" s="100" t="s">
        <v>77</v>
      </c>
      <c r="AT139" s="7" t="s">
        <v>72</v>
      </c>
      <c r="AZ139" s="101">
        <f t="shared" si="4"/>
        <v>0</v>
      </c>
      <c r="BA139" s="101">
        <f t="shared" si="5"/>
        <v>0</v>
      </c>
      <c r="BB139" s="101">
        <f t="shared" si="6"/>
        <v>0</v>
      </c>
      <c r="BC139" s="101">
        <f t="shared" si="7"/>
        <v>0</v>
      </c>
      <c r="BD139" s="101">
        <f t="shared" si="8"/>
        <v>0</v>
      </c>
      <c r="BE139" s="7" t="s">
        <v>77</v>
      </c>
      <c r="BF139" s="101">
        <f t="shared" si="9"/>
        <v>0</v>
      </c>
      <c r="BG139" s="7" t="s">
        <v>76</v>
      </c>
      <c r="BH139" s="100" t="s">
        <v>134</v>
      </c>
    </row>
    <row r="140" spans="2:60" s="1" customFormat="1" ht="37.9" customHeight="1" x14ac:dyDescent="0.2">
      <c r="B140" s="89"/>
      <c r="C140" s="90" t="s">
        <v>96</v>
      </c>
      <c r="D140" s="90" t="s">
        <v>74</v>
      </c>
      <c r="E140" s="91" t="s">
        <v>135</v>
      </c>
      <c r="F140" s="92" t="s">
        <v>136</v>
      </c>
      <c r="G140" s="93" t="s">
        <v>124</v>
      </c>
      <c r="H140" s="94">
        <v>3015.63</v>
      </c>
      <c r="I140" s="95"/>
      <c r="J140" s="95">
        <f t="shared" si="0"/>
        <v>0</v>
      </c>
      <c r="K140" s="96"/>
      <c r="L140" s="17"/>
      <c r="M140" s="97" t="s">
        <v>0</v>
      </c>
      <c r="N140" s="68" t="s">
        <v>23</v>
      </c>
      <c r="O140" s="98">
        <v>0</v>
      </c>
      <c r="P140" s="98">
        <f t="shared" si="1"/>
        <v>0</v>
      </c>
      <c r="Q140" s="98">
        <v>0</v>
      </c>
      <c r="R140" s="98">
        <f t="shared" si="2"/>
        <v>0</v>
      </c>
      <c r="S140" s="98">
        <v>0</v>
      </c>
      <c r="T140" s="99">
        <f t="shared" si="3"/>
        <v>0</v>
      </c>
      <c r="AM140" s="100" t="s">
        <v>76</v>
      </c>
      <c r="AO140" s="100" t="s">
        <v>74</v>
      </c>
      <c r="AP140" s="100" t="s">
        <v>77</v>
      </c>
      <c r="AT140" s="7" t="s">
        <v>72</v>
      </c>
      <c r="AZ140" s="101">
        <f t="shared" si="4"/>
        <v>0</v>
      </c>
      <c r="BA140" s="101">
        <f t="shared" si="5"/>
        <v>0</v>
      </c>
      <c r="BB140" s="101">
        <f t="shared" si="6"/>
        <v>0</v>
      </c>
      <c r="BC140" s="101">
        <f t="shared" si="7"/>
        <v>0</v>
      </c>
      <c r="BD140" s="101">
        <f t="shared" si="8"/>
        <v>0</v>
      </c>
      <c r="BE140" s="7" t="s">
        <v>77</v>
      </c>
      <c r="BF140" s="101">
        <f t="shared" si="9"/>
        <v>0</v>
      </c>
      <c r="BG140" s="7" t="s">
        <v>76</v>
      </c>
      <c r="BH140" s="100" t="s">
        <v>137</v>
      </c>
    </row>
    <row r="141" spans="2:60" s="1" customFormat="1" ht="16.5" customHeight="1" x14ac:dyDescent="0.2">
      <c r="B141" s="89"/>
      <c r="C141" s="90" t="s">
        <v>97</v>
      </c>
      <c r="D141" s="90" t="s">
        <v>74</v>
      </c>
      <c r="E141" s="91" t="s">
        <v>138</v>
      </c>
      <c r="F141" s="92" t="s">
        <v>139</v>
      </c>
      <c r="G141" s="93" t="s">
        <v>124</v>
      </c>
      <c r="H141" s="94">
        <v>177.39</v>
      </c>
      <c r="I141" s="95"/>
      <c r="J141" s="95">
        <f t="shared" si="0"/>
        <v>0</v>
      </c>
      <c r="K141" s="96"/>
      <c r="L141" s="17"/>
      <c r="M141" s="97" t="s">
        <v>0</v>
      </c>
      <c r="N141" s="68" t="s">
        <v>23</v>
      </c>
      <c r="O141" s="98">
        <v>0</v>
      </c>
      <c r="P141" s="98">
        <f t="shared" si="1"/>
        <v>0</v>
      </c>
      <c r="Q141" s="98">
        <v>0</v>
      </c>
      <c r="R141" s="98">
        <f t="shared" si="2"/>
        <v>0</v>
      </c>
      <c r="S141" s="98">
        <v>0</v>
      </c>
      <c r="T141" s="99">
        <f t="shared" si="3"/>
        <v>0</v>
      </c>
      <c r="AM141" s="100" t="s">
        <v>76</v>
      </c>
      <c r="AO141" s="100" t="s">
        <v>74</v>
      </c>
      <c r="AP141" s="100" t="s">
        <v>77</v>
      </c>
      <c r="AT141" s="7" t="s">
        <v>72</v>
      </c>
      <c r="AZ141" s="101">
        <f t="shared" si="4"/>
        <v>0</v>
      </c>
      <c r="BA141" s="101">
        <f t="shared" si="5"/>
        <v>0</v>
      </c>
      <c r="BB141" s="101">
        <f t="shared" si="6"/>
        <v>0</v>
      </c>
      <c r="BC141" s="101">
        <f t="shared" si="7"/>
        <v>0</v>
      </c>
      <c r="BD141" s="101">
        <f t="shared" si="8"/>
        <v>0</v>
      </c>
      <c r="BE141" s="7" t="s">
        <v>77</v>
      </c>
      <c r="BF141" s="101">
        <f t="shared" si="9"/>
        <v>0</v>
      </c>
      <c r="BG141" s="7" t="s">
        <v>76</v>
      </c>
      <c r="BH141" s="100" t="s">
        <v>140</v>
      </c>
    </row>
    <row r="142" spans="2:60" s="1" customFormat="1" ht="16.5" customHeight="1" x14ac:dyDescent="0.2">
      <c r="B142" s="89"/>
      <c r="C142" s="90" t="s">
        <v>98</v>
      </c>
      <c r="D142" s="90" t="s">
        <v>74</v>
      </c>
      <c r="E142" s="91" t="s">
        <v>141</v>
      </c>
      <c r="F142" s="92" t="s">
        <v>142</v>
      </c>
      <c r="G142" s="93" t="s">
        <v>124</v>
      </c>
      <c r="H142" s="94">
        <v>177.39</v>
      </c>
      <c r="I142" s="95"/>
      <c r="J142" s="95">
        <f t="shared" si="0"/>
        <v>0</v>
      </c>
      <c r="K142" s="96"/>
      <c r="L142" s="17"/>
      <c r="M142" s="97" t="s">
        <v>0</v>
      </c>
      <c r="N142" s="68" t="s">
        <v>23</v>
      </c>
      <c r="O142" s="98">
        <v>0</v>
      </c>
      <c r="P142" s="98">
        <f t="shared" si="1"/>
        <v>0</v>
      </c>
      <c r="Q142" s="98">
        <v>0</v>
      </c>
      <c r="R142" s="98">
        <f t="shared" si="2"/>
        <v>0</v>
      </c>
      <c r="S142" s="98">
        <v>0</v>
      </c>
      <c r="T142" s="99">
        <f t="shared" si="3"/>
        <v>0</v>
      </c>
      <c r="AM142" s="100" t="s">
        <v>76</v>
      </c>
      <c r="AO142" s="100" t="s">
        <v>74</v>
      </c>
      <c r="AP142" s="100" t="s">
        <v>77</v>
      </c>
      <c r="AT142" s="7" t="s">
        <v>72</v>
      </c>
      <c r="AZ142" s="101">
        <f t="shared" si="4"/>
        <v>0</v>
      </c>
      <c r="BA142" s="101">
        <f t="shared" si="5"/>
        <v>0</v>
      </c>
      <c r="BB142" s="101">
        <f t="shared" si="6"/>
        <v>0</v>
      </c>
      <c r="BC142" s="101">
        <f t="shared" si="7"/>
        <v>0</v>
      </c>
      <c r="BD142" s="101">
        <f t="shared" si="8"/>
        <v>0</v>
      </c>
      <c r="BE142" s="7" t="s">
        <v>77</v>
      </c>
      <c r="BF142" s="101">
        <f t="shared" si="9"/>
        <v>0</v>
      </c>
      <c r="BG142" s="7" t="s">
        <v>76</v>
      </c>
      <c r="BH142" s="100" t="s">
        <v>143</v>
      </c>
    </row>
    <row r="143" spans="2:60" s="1" customFormat="1" ht="24.2" customHeight="1" x14ac:dyDescent="0.2">
      <c r="B143" s="89"/>
      <c r="C143" s="90" t="s">
        <v>100</v>
      </c>
      <c r="D143" s="90" t="s">
        <v>74</v>
      </c>
      <c r="E143" s="91" t="s">
        <v>144</v>
      </c>
      <c r="F143" s="92" t="s">
        <v>145</v>
      </c>
      <c r="G143" s="93" t="s">
        <v>99</v>
      </c>
      <c r="H143" s="94">
        <v>299.59199999999998</v>
      </c>
      <c r="I143" s="95"/>
      <c r="J143" s="95">
        <f t="shared" si="0"/>
        <v>0</v>
      </c>
      <c r="K143" s="96"/>
      <c r="L143" s="17"/>
      <c r="M143" s="97" t="s">
        <v>0</v>
      </c>
      <c r="N143" s="68" t="s">
        <v>23</v>
      </c>
      <c r="O143" s="98">
        <v>0</v>
      </c>
      <c r="P143" s="98">
        <f t="shared" si="1"/>
        <v>0</v>
      </c>
      <c r="Q143" s="98">
        <v>0</v>
      </c>
      <c r="R143" s="98">
        <f t="shared" si="2"/>
        <v>0</v>
      </c>
      <c r="S143" s="98">
        <v>0</v>
      </c>
      <c r="T143" s="99">
        <f t="shared" si="3"/>
        <v>0</v>
      </c>
      <c r="AM143" s="100" t="s">
        <v>76</v>
      </c>
      <c r="AO143" s="100" t="s">
        <v>74</v>
      </c>
      <c r="AP143" s="100" t="s">
        <v>77</v>
      </c>
      <c r="AT143" s="7" t="s">
        <v>72</v>
      </c>
      <c r="AZ143" s="101">
        <f t="shared" si="4"/>
        <v>0</v>
      </c>
      <c r="BA143" s="101">
        <f t="shared" si="5"/>
        <v>0</v>
      </c>
      <c r="BB143" s="101">
        <f t="shared" si="6"/>
        <v>0</v>
      </c>
      <c r="BC143" s="101">
        <f t="shared" si="7"/>
        <v>0</v>
      </c>
      <c r="BD143" s="101">
        <f t="shared" si="8"/>
        <v>0</v>
      </c>
      <c r="BE143" s="7" t="s">
        <v>77</v>
      </c>
      <c r="BF143" s="101">
        <f t="shared" si="9"/>
        <v>0</v>
      </c>
      <c r="BG143" s="7" t="s">
        <v>76</v>
      </c>
      <c r="BH143" s="100" t="s">
        <v>146</v>
      </c>
    </row>
    <row r="144" spans="2:60" s="1" customFormat="1" ht="24.2" customHeight="1" x14ac:dyDescent="0.2">
      <c r="B144" s="89"/>
      <c r="C144" s="90" t="s">
        <v>101</v>
      </c>
      <c r="D144" s="90" t="s">
        <v>74</v>
      </c>
      <c r="E144" s="91" t="s">
        <v>147</v>
      </c>
      <c r="F144" s="92" t="s">
        <v>148</v>
      </c>
      <c r="G144" s="93" t="s">
        <v>99</v>
      </c>
      <c r="H144" s="94">
        <v>301.56299999999999</v>
      </c>
      <c r="I144" s="95"/>
      <c r="J144" s="95">
        <f t="shared" si="0"/>
        <v>0</v>
      </c>
      <c r="K144" s="96"/>
      <c r="L144" s="17"/>
      <c r="M144" s="97" t="s">
        <v>0</v>
      </c>
      <c r="N144" s="68" t="s">
        <v>23</v>
      </c>
      <c r="O144" s="98">
        <v>0</v>
      </c>
      <c r="P144" s="98">
        <f t="shared" si="1"/>
        <v>0</v>
      </c>
      <c r="Q144" s="98">
        <v>0</v>
      </c>
      <c r="R144" s="98">
        <f t="shared" si="2"/>
        <v>0</v>
      </c>
      <c r="S144" s="98">
        <v>0</v>
      </c>
      <c r="T144" s="99">
        <f t="shared" si="3"/>
        <v>0</v>
      </c>
      <c r="AM144" s="100" t="s">
        <v>76</v>
      </c>
      <c r="AO144" s="100" t="s">
        <v>74</v>
      </c>
      <c r="AP144" s="100" t="s">
        <v>77</v>
      </c>
      <c r="AT144" s="7" t="s">
        <v>72</v>
      </c>
      <c r="AZ144" s="101">
        <f t="shared" si="4"/>
        <v>0</v>
      </c>
      <c r="BA144" s="101">
        <f t="shared" si="5"/>
        <v>0</v>
      </c>
      <c r="BB144" s="101">
        <f t="shared" si="6"/>
        <v>0</v>
      </c>
      <c r="BC144" s="101">
        <f t="shared" si="7"/>
        <v>0</v>
      </c>
      <c r="BD144" s="101">
        <f t="shared" si="8"/>
        <v>0</v>
      </c>
      <c r="BE144" s="7" t="s">
        <v>77</v>
      </c>
      <c r="BF144" s="101">
        <f t="shared" si="9"/>
        <v>0</v>
      </c>
      <c r="BG144" s="7" t="s">
        <v>76</v>
      </c>
      <c r="BH144" s="100" t="s">
        <v>149</v>
      </c>
    </row>
    <row r="145" spans="2:60" s="1" customFormat="1" ht="44.25" customHeight="1" x14ac:dyDescent="0.2">
      <c r="B145" s="89"/>
      <c r="C145" s="90" t="s">
        <v>102</v>
      </c>
      <c r="D145" s="90" t="s">
        <v>74</v>
      </c>
      <c r="E145" s="91" t="s">
        <v>150</v>
      </c>
      <c r="F145" s="92" t="s">
        <v>151</v>
      </c>
      <c r="G145" s="93" t="s">
        <v>75</v>
      </c>
      <c r="H145" s="94">
        <v>394.2</v>
      </c>
      <c r="I145" s="95"/>
      <c r="J145" s="95">
        <f t="shared" si="0"/>
        <v>0</v>
      </c>
      <c r="K145" s="96"/>
      <c r="L145" s="17"/>
      <c r="M145" s="97" t="s">
        <v>0</v>
      </c>
      <c r="N145" s="68" t="s">
        <v>23</v>
      </c>
      <c r="O145" s="98">
        <v>0</v>
      </c>
      <c r="P145" s="98">
        <f t="shared" si="1"/>
        <v>0</v>
      </c>
      <c r="Q145" s="98">
        <v>0</v>
      </c>
      <c r="R145" s="98">
        <f t="shared" si="2"/>
        <v>0</v>
      </c>
      <c r="S145" s="98">
        <v>0</v>
      </c>
      <c r="T145" s="99">
        <f t="shared" si="3"/>
        <v>0</v>
      </c>
      <c r="AM145" s="100" t="s">
        <v>76</v>
      </c>
      <c r="AO145" s="100" t="s">
        <v>74</v>
      </c>
      <c r="AP145" s="100" t="s">
        <v>77</v>
      </c>
      <c r="AT145" s="7" t="s">
        <v>72</v>
      </c>
      <c r="AZ145" s="101">
        <f t="shared" si="4"/>
        <v>0</v>
      </c>
      <c r="BA145" s="101">
        <f t="shared" si="5"/>
        <v>0</v>
      </c>
      <c r="BB145" s="101">
        <f t="shared" si="6"/>
        <v>0</v>
      </c>
      <c r="BC145" s="101">
        <f t="shared" si="7"/>
        <v>0</v>
      </c>
      <c r="BD145" s="101">
        <f t="shared" si="8"/>
        <v>0</v>
      </c>
      <c r="BE145" s="7" t="s">
        <v>77</v>
      </c>
      <c r="BF145" s="101">
        <f t="shared" si="9"/>
        <v>0</v>
      </c>
      <c r="BG145" s="7" t="s">
        <v>76</v>
      </c>
      <c r="BH145" s="100" t="s">
        <v>152</v>
      </c>
    </row>
    <row r="146" spans="2:60" s="6" customFormat="1" ht="22.9" customHeight="1" x14ac:dyDescent="0.2">
      <c r="B146" s="78"/>
      <c r="D146" s="79" t="s">
        <v>39</v>
      </c>
      <c r="E146" s="87" t="s">
        <v>77</v>
      </c>
      <c r="F146" s="87" t="s">
        <v>153</v>
      </c>
      <c r="J146" s="88">
        <f>BF146</f>
        <v>0</v>
      </c>
      <c r="L146" s="78"/>
      <c r="M146" s="82"/>
      <c r="P146" s="83">
        <f>SUM(P147:P150)</f>
        <v>0</v>
      </c>
      <c r="R146" s="83">
        <f>SUM(R147:R150)</f>
        <v>0.42100559999999992</v>
      </c>
      <c r="T146" s="84">
        <f>SUM(T147:T150)</f>
        <v>0</v>
      </c>
      <c r="AM146" s="79" t="s">
        <v>41</v>
      </c>
      <c r="AO146" s="85" t="s">
        <v>39</v>
      </c>
      <c r="AP146" s="85" t="s">
        <v>41</v>
      </c>
      <c r="AT146" s="79" t="s">
        <v>72</v>
      </c>
      <c r="BF146" s="86">
        <f>SUM(BF147:BF150)</f>
        <v>0</v>
      </c>
    </row>
    <row r="147" spans="2:60" s="1" customFormat="1" ht="33" customHeight="1" x14ac:dyDescent="0.2">
      <c r="B147" s="89"/>
      <c r="C147" s="90" t="s">
        <v>104</v>
      </c>
      <c r="D147" s="90" t="s">
        <v>74</v>
      </c>
      <c r="E147" s="91" t="s">
        <v>154</v>
      </c>
      <c r="F147" s="92" t="s">
        <v>155</v>
      </c>
      <c r="G147" s="93" t="s">
        <v>124</v>
      </c>
      <c r="H147" s="94">
        <v>4.5</v>
      </c>
      <c r="I147" s="95"/>
      <c r="J147" s="95">
        <f>ROUND(I147*H147,2)</f>
        <v>0</v>
      </c>
      <c r="K147" s="96"/>
      <c r="L147" s="17"/>
      <c r="M147" s="97" t="s">
        <v>0</v>
      </c>
      <c r="N147" s="68" t="s">
        <v>23</v>
      </c>
      <c r="O147" s="98">
        <v>0</v>
      </c>
      <c r="P147" s="98">
        <f>O147*H147</f>
        <v>0</v>
      </c>
      <c r="Q147" s="98">
        <v>0</v>
      </c>
      <c r="R147" s="98">
        <f>Q147*H147</f>
        <v>0</v>
      </c>
      <c r="S147" s="98">
        <v>0</v>
      </c>
      <c r="T147" s="99">
        <f>S147*H147</f>
        <v>0</v>
      </c>
      <c r="AM147" s="100" t="s">
        <v>76</v>
      </c>
      <c r="AO147" s="100" t="s">
        <v>74</v>
      </c>
      <c r="AP147" s="100" t="s">
        <v>77</v>
      </c>
      <c r="AT147" s="7" t="s">
        <v>72</v>
      </c>
      <c r="AZ147" s="101">
        <f>IF(N147="základná",J147,0)</f>
        <v>0</v>
      </c>
      <c r="BA147" s="101">
        <f>IF(N147="znížená",J147,0)</f>
        <v>0</v>
      </c>
      <c r="BB147" s="101">
        <f>IF(N147="zákl. prenesená",J147,0)</f>
        <v>0</v>
      </c>
      <c r="BC147" s="101">
        <f>IF(N147="zníž. prenesená",J147,0)</f>
        <v>0</v>
      </c>
      <c r="BD147" s="101">
        <f>IF(N147="nulová",J147,0)</f>
        <v>0</v>
      </c>
      <c r="BE147" s="7" t="s">
        <v>77</v>
      </c>
      <c r="BF147" s="101">
        <f>ROUND(I147*H147,2)</f>
        <v>0</v>
      </c>
      <c r="BG147" s="7" t="s">
        <v>76</v>
      </c>
      <c r="BH147" s="100" t="s">
        <v>156</v>
      </c>
    </row>
    <row r="148" spans="2:60" s="1" customFormat="1" ht="24.2" customHeight="1" x14ac:dyDescent="0.2">
      <c r="B148" s="89"/>
      <c r="C148" s="90" t="s">
        <v>105</v>
      </c>
      <c r="D148" s="90" t="s">
        <v>74</v>
      </c>
      <c r="E148" s="91" t="s">
        <v>157</v>
      </c>
      <c r="F148" s="92" t="s">
        <v>158</v>
      </c>
      <c r="G148" s="93" t="s">
        <v>87</v>
      </c>
      <c r="H148" s="94">
        <v>7.1999999999999993</v>
      </c>
      <c r="I148" s="95"/>
      <c r="J148" s="95">
        <f>ROUND(I148*H148,2)</f>
        <v>0</v>
      </c>
      <c r="K148" s="96"/>
      <c r="L148" s="17"/>
      <c r="M148" s="97" t="s">
        <v>0</v>
      </c>
      <c r="N148" s="68" t="s">
        <v>23</v>
      </c>
      <c r="O148" s="98">
        <v>0</v>
      </c>
      <c r="P148" s="98">
        <f>O148*H148</f>
        <v>0</v>
      </c>
      <c r="Q148" s="98">
        <v>0</v>
      </c>
      <c r="R148" s="98">
        <f>Q148*H148</f>
        <v>0</v>
      </c>
      <c r="S148" s="98">
        <v>0</v>
      </c>
      <c r="T148" s="99">
        <f>S148*H148</f>
        <v>0</v>
      </c>
      <c r="AM148" s="100" t="s">
        <v>76</v>
      </c>
      <c r="AO148" s="100" t="s">
        <v>74</v>
      </c>
      <c r="AP148" s="100" t="s">
        <v>77</v>
      </c>
      <c r="AT148" s="7" t="s">
        <v>72</v>
      </c>
      <c r="AZ148" s="101">
        <f>IF(N148="základná",J148,0)</f>
        <v>0</v>
      </c>
      <c r="BA148" s="101">
        <f>IF(N148="znížená",J148,0)</f>
        <v>0</v>
      </c>
      <c r="BB148" s="101">
        <f>IF(N148="zákl. prenesená",J148,0)</f>
        <v>0</v>
      </c>
      <c r="BC148" s="101">
        <f>IF(N148="zníž. prenesená",J148,0)</f>
        <v>0</v>
      </c>
      <c r="BD148" s="101">
        <f>IF(N148="nulová",J148,0)</f>
        <v>0</v>
      </c>
      <c r="BE148" s="7" t="s">
        <v>77</v>
      </c>
      <c r="BF148" s="101">
        <f>ROUND(I148*H148,2)</f>
        <v>0</v>
      </c>
      <c r="BG148" s="7" t="s">
        <v>76</v>
      </c>
      <c r="BH148" s="100" t="s">
        <v>159</v>
      </c>
    </row>
    <row r="149" spans="2:60" s="1" customFormat="1" ht="24.2" customHeight="1" x14ac:dyDescent="0.2">
      <c r="B149" s="89"/>
      <c r="C149" s="90" t="s">
        <v>160</v>
      </c>
      <c r="D149" s="90" t="s">
        <v>74</v>
      </c>
      <c r="E149" s="91" t="s">
        <v>161</v>
      </c>
      <c r="F149" s="92" t="s">
        <v>162</v>
      </c>
      <c r="G149" s="93" t="s">
        <v>75</v>
      </c>
      <c r="H149" s="94">
        <v>473.03999999999996</v>
      </c>
      <c r="I149" s="95"/>
      <c r="J149" s="95">
        <f>ROUND(I149*H149,2)</f>
        <v>0</v>
      </c>
      <c r="K149" s="96"/>
      <c r="L149" s="17"/>
      <c r="M149" s="97" t="s">
        <v>0</v>
      </c>
      <c r="N149" s="68" t="s">
        <v>23</v>
      </c>
      <c r="O149" s="98">
        <v>0</v>
      </c>
      <c r="P149" s="98">
        <f>O149*H149</f>
        <v>0</v>
      </c>
      <c r="Q149" s="98">
        <v>0</v>
      </c>
      <c r="R149" s="98">
        <f>Q149*H149</f>
        <v>0</v>
      </c>
      <c r="S149" s="98">
        <v>0</v>
      </c>
      <c r="T149" s="99">
        <f>S149*H149</f>
        <v>0</v>
      </c>
      <c r="AM149" s="100" t="s">
        <v>76</v>
      </c>
      <c r="AO149" s="100" t="s">
        <v>74</v>
      </c>
      <c r="AP149" s="100" t="s">
        <v>77</v>
      </c>
      <c r="AT149" s="7" t="s">
        <v>72</v>
      </c>
      <c r="AZ149" s="101">
        <f>IF(N149="základná",J149,0)</f>
        <v>0</v>
      </c>
      <c r="BA149" s="101">
        <f>IF(N149="znížená",J149,0)</f>
        <v>0</v>
      </c>
      <c r="BB149" s="101">
        <f>IF(N149="zákl. prenesená",J149,0)</f>
        <v>0</v>
      </c>
      <c r="BC149" s="101">
        <f>IF(N149="zníž. prenesená",J149,0)</f>
        <v>0</v>
      </c>
      <c r="BD149" s="101">
        <f>IF(N149="nulová",J149,0)</f>
        <v>0</v>
      </c>
      <c r="BE149" s="7" t="s">
        <v>77</v>
      </c>
      <c r="BF149" s="101">
        <f>ROUND(I149*H149,2)</f>
        <v>0</v>
      </c>
      <c r="BG149" s="7" t="s">
        <v>76</v>
      </c>
      <c r="BH149" s="100" t="s">
        <v>163</v>
      </c>
    </row>
    <row r="150" spans="2:60" s="1" customFormat="1" ht="24.2" customHeight="1" x14ac:dyDescent="0.2">
      <c r="B150" s="89"/>
      <c r="C150" s="102" t="s">
        <v>164</v>
      </c>
      <c r="D150" s="102" t="s">
        <v>82</v>
      </c>
      <c r="E150" s="103" t="s">
        <v>165</v>
      </c>
      <c r="F150" s="104" t="s">
        <v>166</v>
      </c>
      <c r="G150" s="105" t="s">
        <v>75</v>
      </c>
      <c r="H150" s="106">
        <v>473.03999999999996</v>
      </c>
      <c r="I150" s="107"/>
      <c r="J150" s="107">
        <f>ROUND(I150*H150,2)</f>
        <v>0</v>
      </c>
      <c r="K150" s="108"/>
      <c r="L150" s="109"/>
      <c r="M150" s="110" t="s">
        <v>0</v>
      </c>
      <c r="N150" s="111" t="s">
        <v>23</v>
      </c>
      <c r="O150" s="98">
        <v>0</v>
      </c>
      <c r="P150" s="98">
        <f>O150*H150</f>
        <v>0</v>
      </c>
      <c r="Q150" s="98">
        <v>8.8999999999999995E-4</v>
      </c>
      <c r="R150" s="98">
        <f>Q150*H150</f>
        <v>0.42100559999999992</v>
      </c>
      <c r="S150" s="98">
        <v>0</v>
      </c>
      <c r="T150" s="99">
        <f>S150*H150</f>
        <v>0</v>
      </c>
      <c r="AM150" s="100" t="s">
        <v>84</v>
      </c>
      <c r="AO150" s="100" t="s">
        <v>82</v>
      </c>
      <c r="AP150" s="100" t="s">
        <v>77</v>
      </c>
      <c r="AT150" s="7" t="s">
        <v>72</v>
      </c>
      <c r="AZ150" s="101">
        <f>IF(N150="základná",J150,0)</f>
        <v>0</v>
      </c>
      <c r="BA150" s="101">
        <f>IF(N150="znížená",J150,0)</f>
        <v>0</v>
      </c>
      <c r="BB150" s="101">
        <f>IF(N150="zákl. prenesená",J150,0)</f>
        <v>0</v>
      </c>
      <c r="BC150" s="101">
        <f>IF(N150="zníž. prenesená",J150,0)</f>
        <v>0</v>
      </c>
      <c r="BD150" s="101">
        <f>IF(N150="nulová",J150,0)</f>
        <v>0</v>
      </c>
      <c r="BE150" s="7" t="s">
        <v>77</v>
      </c>
      <c r="BF150" s="101">
        <f>ROUND(I150*H150,2)</f>
        <v>0</v>
      </c>
      <c r="BG150" s="7" t="s">
        <v>76</v>
      </c>
      <c r="BH150" s="100" t="s">
        <v>167</v>
      </c>
    </row>
    <row r="151" spans="2:60" s="6" customFormat="1" ht="22.9" customHeight="1" x14ac:dyDescent="0.2">
      <c r="B151" s="78"/>
      <c r="D151" s="79" t="s">
        <v>39</v>
      </c>
      <c r="E151" s="87" t="s">
        <v>78</v>
      </c>
      <c r="F151" s="87" t="s">
        <v>79</v>
      </c>
      <c r="J151" s="88">
        <f>BF151</f>
        <v>0</v>
      </c>
      <c r="L151" s="78"/>
      <c r="M151" s="82"/>
      <c r="P151" s="83">
        <f>SUM(P152:P218)</f>
        <v>33.533999999999999</v>
      </c>
      <c r="R151" s="83">
        <f>SUM(R152:R218)</f>
        <v>30.922919999999998</v>
      </c>
      <c r="T151" s="84">
        <f>SUM(T152:T218)</f>
        <v>0</v>
      </c>
      <c r="AM151" s="79" t="s">
        <v>41</v>
      </c>
      <c r="AO151" s="85" t="s">
        <v>39</v>
      </c>
      <c r="AP151" s="85" t="s">
        <v>41</v>
      </c>
      <c r="AT151" s="79" t="s">
        <v>72</v>
      </c>
      <c r="BF151" s="86">
        <f>SUM(BF152:BF218)</f>
        <v>0</v>
      </c>
    </row>
    <row r="152" spans="2:60" s="1" customFormat="1" ht="24.2" customHeight="1" x14ac:dyDescent="0.2">
      <c r="B152" s="89"/>
      <c r="C152" s="90" t="s">
        <v>134</v>
      </c>
      <c r="D152" s="90" t="s">
        <v>74</v>
      </c>
      <c r="E152" s="91" t="s">
        <v>168</v>
      </c>
      <c r="F152" s="92" t="s">
        <v>169</v>
      </c>
      <c r="G152" s="93" t="s">
        <v>124</v>
      </c>
      <c r="H152" s="94">
        <v>157.68</v>
      </c>
      <c r="I152" s="95"/>
      <c r="J152" s="95">
        <f t="shared" ref="J152:J183" si="10">ROUND(I152*H152,2)</f>
        <v>0</v>
      </c>
      <c r="K152" s="96"/>
      <c r="L152" s="17"/>
      <c r="M152" s="97" t="s">
        <v>0</v>
      </c>
      <c r="N152" s="68" t="s">
        <v>23</v>
      </c>
      <c r="O152" s="98">
        <v>0</v>
      </c>
      <c r="P152" s="98">
        <f t="shared" ref="P152:P183" si="11">O152*H152</f>
        <v>0</v>
      </c>
      <c r="Q152" s="98">
        <v>0</v>
      </c>
      <c r="R152" s="98">
        <f t="shared" ref="R152:R183" si="12">Q152*H152</f>
        <v>0</v>
      </c>
      <c r="S152" s="98">
        <v>0</v>
      </c>
      <c r="T152" s="99">
        <f t="shared" ref="T152:T183" si="13">S152*H152</f>
        <v>0</v>
      </c>
      <c r="AM152" s="100" t="s">
        <v>76</v>
      </c>
      <c r="AO152" s="100" t="s">
        <v>74</v>
      </c>
      <c r="AP152" s="100" t="s">
        <v>77</v>
      </c>
      <c r="AT152" s="7" t="s">
        <v>72</v>
      </c>
      <c r="AZ152" s="101">
        <f t="shared" ref="AZ152:AZ183" si="14">IF(N152="základná",J152,0)</f>
        <v>0</v>
      </c>
      <c r="BA152" s="101">
        <f t="shared" ref="BA152:BA183" si="15">IF(N152="znížená",J152,0)</f>
        <v>0</v>
      </c>
      <c r="BB152" s="101">
        <f t="shared" ref="BB152:BB183" si="16">IF(N152="zákl. prenesená",J152,0)</f>
        <v>0</v>
      </c>
      <c r="BC152" s="101">
        <f t="shared" ref="BC152:BC183" si="17">IF(N152="zníž. prenesená",J152,0)</f>
        <v>0</v>
      </c>
      <c r="BD152" s="101">
        <f t="shared" ref="BD152:BD183" si="18">IF(N152="nulová",J152,0)</f>
        <v>0</v>
      </c>
      <c r="BE152" s="7" t="s">
        <v>77</v>
      </c>
      <c r="BF152" s="101">
        <f t="shared" ref="BF152:BF183" si="19">ROUND(I152*H152,2)</f>
        <v>0</v>
      </c>
      <c r="BG152" s="7" t="s">
        <v>76</v>
      </c>
      <c r="BH152" s="100" t="s">
        <v>170</v>
      </c>
    </row>
    <row r="153" spans="2:60" s="1" customFormat="1" ht="24.2" customHeight="1" x14ac:dyDescent="0.2">
      <c r="B153" s="89"/>
      <c r="C153" s="102" t="s">
        <v>171</v>
      </c>
      <c r="D153" s="102" t="s">
        <v>82</v>
      </c>
      <c r="E153" s="103" t="s">
        <v>172</v>
      </c>
      <c r="F153" s="104" t="s">
        <v>173</v>
      </c>
      <c r="G153" s="105" t="s">
        <v>92</v>
      </c>
      <c r="H153" s="106">
        <v>144</v>
      </c>
      <c r="I153" s="107"/>
      <c r="J153" s="107">
        <f t="shared" si="10"/>
        <v>0</v>
      </c>
      <c r="K153" s="108"/>
      <c r="L153" s="109"/>
      <c r="M153" s="110" t="s">
        <v>0</v>
      </c>
      <c r="N153" s="111" t="s">
        <v>23</v>
      </c>
      <c r="O153" s="98">
        <v>0</v>
      </c>
      <c r="P153" s="98">
        <f t="shared" si="11"/>
        <v>0</v>
      </c>
      <c r="Q153" s="98">
        <v>2.5000000000000001E-4</v>
      </c>
      <c r="R153" s="98">
        <f t="shared" si="12"/>
        <v>3.6000000000000004E-2</v>
      </c>
      <c r="S153" s="98">
        <v>0</v>
      </c>
      <c r="T153" s="99">
        <f t="shared" si="13"/>
        <v>0</v>
      </c>
      <c r="AM153" s="100" t="s">
        <v>84</v>
      </c>
      <c r="AO153" s="100" t="s">
        <v>82</v>
      </c>
      <c r="AP153" s="100" t="s">
        <v>77</v>
      </c>
      <c r="AT153" s="7" t="s">
        <v>72</v>
      </c>
      <c r="AZ153" s="101">
        <f t="shared" si="14"/>
        <v>0</v>
      </c>
      <c r="BA153" s="101">
        <f t="shared" si="15"/>
        <v>0</v>
      </c>
      <c r="BB153" s="101">
        <f t="shared" si="16"/>
        <v>0</v>
      </c>
      <c r="BC153" s="101">
        <f t="shared" si="17"/>
        <v>0</v>
      </c>
      <c r="BD153" s="101">
        <f t="shared" si="18"/>
        <v>0</v>
      </c>
      <c r="BE153" s="7" t="s">
        <v>77</v>
      </c>
      <c r="BF153" s="101">
        <f t="shared" si="19"/>
        <v>0</v>
      </c>
      <c r="BG153" s="7" t="s">
        <v>76</v>
      </c>
      <c r="BH153" s="100" t="s">
        <v>174</v>
      </c>
    </row>
    <row r="154" spans="2:60" s="1" customFormat="1" ht="24.2" customHeight="1" x14ac:dyDescent="0.2">
      <c r="B154" s="89"/>
      <c r="C154" s="90" t="s">
        <v>175</v>
      </c>
      <c r="D154" s="90" t="s">
        <v>74</v>
      </c>
      <c r="E154" s="91" t="s">
        <v>176</v>
      </c>
      <c r="F154" s="92" t="s">
        <v>177</v>
      </c>
      <c r="G154" s="93" t="s">
        <v>124</v>
      </c>
      <c r="H154" s="94">
        <v>157.68</v>
      </c>
      <c r="I154" s="95"/>
      <c r="J154" s="95">
        <f t="shared" si="10"/>
        <v>0</v>
      </c>
      <c r="K154" s="96"/>
      <c r="L154" s="17"/>
      <c r="M154" s="97" t="s">
        <v>0</v>
      </c>
      <c r="N154" s="68" t="s">
        <v>23</v>
      </c>
      <c r="O154" s="98">
        <v>0</v>
      </c>
      <c r="P154" s="98">
        <f t="shared" si="11"/>
        <v>0</v>
      </c>
      <c r="Q154" s="98">
        <v>0</v>
      </c>
      <c r="R154" s="98">
        <f t="shared" si="12"/>
        <v>0</v>
      </c>
      <c r="S154" s="98">
        <v>0</v>
      </c>
      <c r="T154" s="99">
        <f t="shared" si="13"/>
        <v>0</v>
      </c>
      <c r="AM154" s="100" t="s">
        <v>76</v>
      </c>
      <c r="AO154" s="100" t="s">
        <v>74</v>
      </c>
      <c r="AP154" s="100" t="s">
        <v>77</v>
      </c>
      <c r="AT154" s="7" t="s">
        <v>72</v>
      </c>
      <c r="AZ154" s="101">
        <f t="shared" si="14"/>
        <v>0</v>
      </c>
      <c r="BA154" s="101">
        <f t="shared" si="15"/>
        <v>0</v>
      </c>
      <c r="BB154" s="101">
        <f t="shared" si="16"/>
        <v>0</v>
      </c>
      <c r="BC154" s="101">
        <f t="shared" si="17"/>
        <v>0</v>
      </c>
      <c r="BD154" s="101">
        <f t="shared" si="18"/>
        <v>0</v>
      </c>
      <c r="BE154" s="7" t="s">
        <v>77</v>
      </c>
      <c r="BF154" s="101">
        <f t="shared" si="19"/>
        <v>0</v>
      </c>
      <c r="BG154" s="7" t="s">
        <v>76</v>
      </c>
      <c r="BH154" s="100" t="s">
        <v>178</v>
      </c>
    </row>
    <row r="155" spans="2:60" s="1" customFormat="1" ht="33" customHeight="1" x14ac:dyDescent="0.2">
      <c r="B155" s="89"/>
      <c r="C155" s="90" t="s">
        <v>137</v>
      </c>
      <c r="D155" s="90" t="s">
        <v>74</v>
      </c>
      <c r="E155" s="91" t="s">
        <v>179</v>
      </c>
      <c r="F155" s="92" t="s">
        <v>180</v>
      </c>
      <c r="G155" s="93" t="s">
        <v>124</v>
      </c>
      <c r="H155" s="94">
        <v>157.68</v>
      </c>
      <c r="I155" s="95"/>
      <c r="J155" s="95">
        <f t="shared" si="10"/>
        <v>0</v>
      </c>
      <c r="K155" s="96"/>
      <c r="L155" s="17"/>
      <c r="M155" s="97" t="s">
        <v>0</v>
      </c>
      <c r="N155" s="68" t="s">
        <v>23</v>
      </c>
      <c r="O155" s="98">
        <v>0</v>
      </c>
      <c r="P155" s="98">
        <f t="shared" si="11"/>
        <v>0</v>
      </c>
      <c r="Q155" s="98">
        <v>0</v>
      </c>
      <c r="R155" s="98">
        <f t="shared" si="12"/>
        <v>0</v>
      </c>
      <c r="S155" s="98">
        <v>0</v>
      </c>
      <c r="T155" s="99">
        <f t="shared" si="13"/>
        <v>0</v>
      </c>
      <c r="AM155" s="100" t="s">
        <v>76</v>
      </c>
      <c r="AO155" s="100" t="s">
        <v>74</v>
      </c>
      <c r="AP155" s="100" t="s">
        <v>77</v>
      </c>
      <c r="AT155" s="7" t="s">
        <v>72</v>
      </c>
      <c r="AZ155" s="101">
        <f t="shared" si="14"/>
        <v>0</v>
      </c>
      <c r="BA155" s="101">
        <f t="shared" si="15"/>
        <v>0</v>
      </c>
      <c r="BB155" s="101">
        <f t="shared" si="16"/>
        <v>0</v>
      </c>
      <c r="BC155" s="101">
        <f t="shared" si="17"/>
        <v>0</v>
      </c>
      <c r="BD155" s="101">
        <f t="shared" si="18"/>
        <v>0</v>
      </c>
      <c r="BE155" s="7" t="s">
        <v>77</v>
      </c>
      <c r="BF155" s="101">
        <f t="shared" si="19"/>
        <v>0</v>
      </c>
      <c r="BG155" s="7" t="s">
        <v>76</v>
      </c>
      <c r="BH155" s="100" t="s">
        <v>181</v>
      </c>
    </row>
    <row r="156" spans="2:60" s="1" customFormat="1" ht="33" customHeight="1" x14ac:dyDescent="0.2">
      <c r="B156" s="89"/>
      <c r="C156" s="90" t="s">
        <v>182</v>
      </c>
      <c r="D156" s="90" t="s">
        <v>74</v>
      </c>
      <c r="E156" s="91" t="s">
        <v>183</v>
      </c>
      <c r="F156" s="92" t="s">
        <v>184</v>
      </c>
      <c r="G156" s="93" t="s">
        <v>124</v>
      </c>
      <c r="H156" s="94">
        <v>157.68</v>
      </c>
      <c r="I156" s="95"/>
      <c r="J156" s="95">
        <f t="shared" si="10"/>
        <v>0</v>
      </c>
      <c r="K156" s="96"/>
      <c r="L156" s="17"/>
      <c r="M156" s="97" t="s">
        <v>0</v>
      </c>
      <c r="N156" s="68" t="s">
        <v>23</v>
      </c>
      <c r="O156" s="98">
        <v>0</v>
      </c>
      <c r="P156" s="98">
        <f t="shared" si="11"/>
        <v>0</v>
      </c>
      <c r="Q156" s="98">
        <v>0</v>
      </c>
      <c r="R156" s="98">
        <f t="shared" si="12"/>
        <v>0</v>
      </c>
      <c r="S156" s="98">
        <v>0</v>
      </c>
      <c r="T156" s="99">
        <f t="shared" si="13"/>
        <v>0</v>
      </c>
      <c r="AM156" s="100" t="s">
        <v>76</v>
      </c>
      <c r="AO156" s="100" t="s">
        <v>74</v>
      </c>
      <c r="AP156" s="100" t="s">
        <v>77</v>
      </c>
      <c r="AT156" s="7" t="s">
        <v>72</v>
      </c>
      <c r="AZ156" s="101">
        <f t="shared" si="14"/>
        <v>0</v>
      </c>
      <c r="BA156" s="101">
        <f t="shared" si="15"/>
        <v>0</v>
      </c>
      <c r="BB156" s="101">
        <f t="shared" si="16"/>
        <v>0</v>
      </c>
      <c r="BC156" s="101">
        <f t="shared" si="17"/>
        <v>0</v>
      </c>
      <c r="BD156" s="101">
        <f t="shared" si="18"/>
        <v>0</v>
      </c>
      <c r="BE156" s="7" t="s">
        <v>77</v>
      </c>
      <c r="BF156" s="101">
        <f t="shared" si="19"/>
        <v>0</v>
      </c>
      <c r="BG156" s="7" t="s">
        <v>76</v>
      </c>
      <c r="BH156" s="100" t="s">
        <v>185</v>
      </c>
    </row>
    <row r="157" spans="2:60" s="1" customFormat="1" ht="33" customHeight="1" x14ac:dyDescent="0.2">
      <c r="B157" s="89"/>
      <c r="C157" s="90" t="s">
        <v>140</v>
      </c>
      <c r="D157" s="90" t="s">
        <v>74</v>
      </c>
      <c r="E157" s="91" t="s">
        <v>186</v>
      </c>
      <c r="F157" s="92" t="s">
        <v>187</v>
      </c>
      <c r="G157" s="93" t="s">
        <v>75</v>
      </c>
      <c r="H157" s="94">
        <v>77.399999999999991</v>
      </c>
      <c r="I157" s="95"/>
      <c r="J157" s="95">
        <f t="shared" si="10"/>
        <v>0</v>
      </c>
      <c r="K157" s="96"/>
      <c r="L157" s="17"/>
      <c r="M157" s="97" t="s">
        <v>0</v>
      </c>
      <c r="N157" s="68" t="s">
        <v>23</v>
      </c>
      <c r="O157" s="98">
        <v>0</v>
      </c>
      <c r="P157" s="98">
        <f t="shared" si="11"/>
        <v>0</v>
      </c>
      <c r="Q157" s="98">
        <v>0</v>
      </c>
      <c r="R157" s="98">
        <f t="shared" si="12"/>
        <v>0</v>
      </c>
      <c r="S157" s="98">
        <v>0</v>
      </c>
      <c r="T157" s="99">
        <f t="shared" si="13"/>
        <v>0</v>
      </c>
      <c r="AM157" s="100" t="s">
        <v>76</v>
      </c>
      <c r="AO157" s="100" t="s">
        <v>74</v>
      </c>
      <c r="AP157" s="100" t="s">
        <v>77</v>
      </c>
      <c r="AT157" s="7" t="s">
        <v>72</v>
      </c>
      <c r="AZ157" s="101">
        <f t="shared" si="14"/>
        <v>0</v>
      </c>
      <c r="BA157" s="101">
        <f t="shared" si="15"/>
        <v>0</v>
      </c>
      <c r="BB157" s="101">
        <f t="shared" si="16"/>
        <v>0</v>
      </c>
      <c r="BC157" s="101">
        <f t="shared" si="17"/>
        <v>0</v>
      </c>
      <c r="BD157" s="101">
        <f t="shared" si="18"/>
        <v>0</v>
      </c>
      <c r="BE157" s="7" t="s">
        <v>77</v>
      </c>
      <c r="BF157" s="101">
        <f t="shared" si="19"/>
        <v>0</v>
      </c>
      <c r="BG157" s="7" t="s">
        <v>76</v>
      </c>
      <c r="BH157" s="100" t="s">
        <v>188</v>
      </c>
    </row>
    <row r="158" spans="2:60" s="1" customFormat="1" ht="24.2" customHeight="1" x14ac:dyDescent="0.2">
      <c r="B158" s="89"/>
      <c r="C158" s="90" t="s">
        <v>189</v>
      </c>
      <c r="D158" s="90" t="s">
        <v>74</v>
      </c>
      <c r="E158" s="91" t="s">
        <v>190</v>
      </c>
      <c r="F158" s="92" t="s">
        <v>191</v>
      </c>
      <c r="G158" s="93" t="s">
        <v>75</v>
      </c>
      <c r="H158" s="94">
        <v>77.399999999999991</v>
      </c>
      <c r="I158" s="95"/>
      <c r="J158" s="95">
        <f t="shared" si="10"/>
        <v>0</v>
      </c>
      <c r="K158" s="96"/>
      <c r="L158" s="17"/>
      <c r="M158" s="97" t="s">
        <v>0</v>
      </c>
      <c r="N158" s="68" t="s">
        <v>23</v>
      </c>
      <c r="O158" s="98">
        <v>0</v>
      </c>
      <c r="P158" s="98">
        <f t="shared" si="11"/>
        <v>0</v>
      </c>
      <c r="Q158" s="98">
        <v>0</v>
      </c>
      <c r="R158" s="98">
        <f t="shared" si="12"/>
        <v>0</v>
      </c>
      <c r="S158" s="98">
        <v>0</v>
      </c>
      <c r="T158" s="99">
        <f t="shared" si="13"/>
        <v>0</v>
      </c>
      <c r="AM158" s="100" t="s">
        <v>76</v>
      </c>
      <c r="AO158" s="100" t="s">
        <v>74</v>
      </c>
      <c r="AP158" s="100" t="s">
        <v>77</v>
      </c>
      <c r="AT158" s="7" t="s">
        <v>72</v>
      </c>
      <c r="AZ158" s="101">
        <f t="shared" si="14"/>
        <v>0</v>
      </c>
      <c r="BA158" s="101">
        <f t="shared" si="15"/>
        <v>0</v>
      </c>
      <c r="BB158" s="101">
        <f t="shared" si="16"/>
        <v>0</v>
      </c>
      <c r="BC158" s="101">
        <f t="shared" si="17"/>
        <v>0</v>
      </c>
      <c r="BD158" s="101">
        <f t="shared" si="18"/>
        <v>0</v>
      </c>
      <c r="BE158" s="7" t="s">
        <v>77</v>
      </c>
      <c r="BF158" s="101">
        <f t="shared" si="19"/>
        <v>0</v>
      </c>
      <c r="BG158" s="7" t="s">
        <v>76</v>
      </c>
      <c r="BH158" s="100" t="s">
        <v>192</v>
      </c>
    </row>
    <row r="159" spans="2:60" s="1" customFormat="1" ht="24.2" customHeight="1" x14ac:dyDescent="0.2">
      <c r="B159" s="89"/>
      <c r="C159" s="90" t="s">
        <v>143</v>
      </c>
      <c r="D159" s="90" t="s">
        <v>74</v>
      </c>
      <c r="E159" s="91" t="s">
        <v>193</v>
      </c>
      <c r="F159" s="92" t="s">
        <v>194</v>
      </c>
      <c r="G159" s="93" t="s">
        <v>75</v>
      </c>
      <c r="H159" s="94">
        <v>3726</v>
      </c>
      <c r="I159" s="95"/>
      <c r="J159" s="95">
        <f t="shared" si="10"/>
        <v>0</v>
      </c>
      <c r="K159" s="96"/>
      <c r="L159" s="17"/>
      <c r="M159" s="97" t="s">
        <v>0</v>
      </c>
      <c r="N159" s="68" t="s">
        <v>23</v>
      </c>
      <c r="O159" s="98">
        <v>0</v>
      </c>
      <c r="P159" s="98">
        <f t="shared" si="11"/>
        <v>0</v>
      </c>
      <c r="Q159" s="98">
        <v>0</v>
      </c>
      <c r="R159" s="98">
        <f t="shared" si="12"/>
        <v>0</v>
      </c>
      <c r="S159" s="98">
        <v>0</v>
      </c>
      <c r="T159" s="99">
        <f t="shared" si="13"/>
        <v>0</v>
      </c>
      <c r="AM159" s="100" t="s">
        <v>76</v>
      </c>
      <c r="AO159" s="100" t="s">
        <v>74</v>
      </c>
      <c r="AP159" s="100" t="s">
        <v>77</v>
      </c>
      <c r="AT159" s="7" t="s">
        <v>72</v>
      </c>
      <c r="AZ159" s="101">
        <f t="shared" si="14"/>
        <v>0</v>
      </c>
      <c r="BA159" s="101">
        <f t="shared" si="15"/>
        <v>0</v>
      </c>
      <c r="BB159" s="101">
        <f t="shared" si="16"/>
        <v>0</v>
      </c>
      <c r="BC159" s="101">
        <f t="shared" si="17"/>
        <v>0</v>
      </c>
      <c r="BD159" s="101">
        <f t="shared" si="18"/>
        <v>0</v>
      </c>
      <c r="BE159" s="7" t="s">
        <v>77</v>
      </c>
      <c r="BF159" s="101">
        <f t="shared" si="19"/>
        <v>0</v>
      </c>
      <c r="BG159" s="7" t="s">
        <v>76</v>
      </c>
      <c r="BH159" s="100" t="s">
        <v>195</v>
      </c>
    </row>
    <row r="160" spans="2:60" s="1" customFormat="1" ht="24.2" customHeight="1" x14ac:dyDescent="0.2">
      <c r="B160" s="89"/>
      <c r="C160" s="90" t="s">
        <v>196</v>
      </c>
      <c r="D160" s="90" t="s">
        <v>74</v>
      </c>
      <c r="E160" s="91" t="s">
        <v>197</v>
      </c>
      <c r="F160" s="92" t="s">
        <v>198</v>
      </c>
      <c r="G160" s="93" t="s">
        <v>75</v>
      </c>
      <c r="H160" s="94">
        <v>198</v>
      </c>
      <c r="I160" s="95"/>
      <c r="J160" s="95">
        <f t="shared" si="10"/>
        <v>0</v>
      </c>
      <c r="K160" s="96"/>
      <c r="L160" s="17"/>
      <c r="M160" s="97" t="s">
        <v>0</v>
      </c>
      <c r="N160" s="68" t="s">
        <v>23</v>
      </c>
      <c r="O160" s="98">
        <v>0</v>
      </c>
      <c r="P160" s="98">
        <f t="shared" si="11"/>
        <v>0</v>
      </c>
      <c r="Q160" s="98">
        <v>0</v>
      </c>
      <c r="R160" s="98">
        <f t="shared" si="12"/>
        <v>0</v>
      </c>
      <c r="S160" s="98">
        <v>0</v>
      </c>
      <c r="T160" s="99">
        <f t="shared" si="13"/>
        <v>0</v>
      </c>
      <c r="AM160" s="100" t="s">
        <v>76</v>
      </c>
      <c r="AO160" s="100" t="s">
        <v>74</v>
      </c>
      <c r="AP160" s="100" t="s">
        <v>77</v>
      </c>
      <c r="AT160" s="7" t="s">
        <v>72</v>
      </c>
      <c r="AZ160" s="101">
        <f t="shared" si="14"/>
        <v>0</v>
      </c>
      <c r="BA160" s="101">
        <f t="shared" si="15"/>
        <v>0</v>
      </c>
      <c r="BB160" s="101">
        <f t="shared" si="16"/>
        <v>0</v>
      </c>
      <c r="BC160" s="101">
        <f t="shared" si="17"/>
        <v>0</v>
      </c>
      <c r="BD160" s="101">
        <f t="shared" si="18"/>
        <v>0</v>
      </c>
      <c r="BE160" s="7" t="s">
        <v>77</v>
      </c>
      <c r="BF160" s="101">
        <f t="shared" si="19"/>
        <v>0</v>
      </c>
      <c r="BG160" s="7" t="s">
        <v>76</v>
      </c>
      <c r="BH160" s="100" t="s">
        <v>199</v>
      </c>
    </row>
    <row r="161" spans="2:60" s="1" customFormat="1" ht="55.5" customHeight="1" x14ac:dyDescent="0.2">
      <c r="B161" s="89"/>
      <c r="C161" s="90" t="s">
        <v>146</v>
      </c>
      <c r="D161" s="90" t="s">
        <v>74</v>
      </c>
      <c r="E161" s="91" t="s">
        <v>200</v>
      </c>
      <c r="F161" s="92" t="s">
        <v>201</v>
      </c>
      <c r="G161" s="93" t="s">
        <v>75</v>
      </c>
      <c r="H161" s="94">
        <v>1242</v>
      </c>
      <c r="I161" s="95"/>
      <c r="J161" s="95">
        <f t="shared" si="10"/>
        <v>0</v>
      </c>
      <c r="K161" s="96"/>
      <c r="L161" s="17"/>
      <c r="M161" s="97" t="s">
        <v>0</v>
      </c>
      <c r="N161" s="68" t="s">
        <v>23</v>
      </c>
      <c r="O161" s="98">
        <v>0</v>
      </c>
      <c r="P161" s="98">
        <f t="shared" si="11"/>
        <v>0</v>
      </c>
      <c r="Q161" s="98">
        <v>0</v>
      </c>
      <c r="R161" s="98">
        <f t="shared" si="12"/>
        <v>0</v>
      </c>
      <c r="S161" s="98">
        <v>0</v>
      </c>
      <c r="T161" s="99">
        <f t="shared" si="13"/>
        <v>0</v>
      </c>
      <c r="AM161" s="100" t="s">
        <v>76</v>
      </c>
      <c r="AO161" s="100" t="s">
        <v>74</v>
      </c>
      <c r="AP161" s="100" t="s">
        <v>77</v>
      </c>
      <c r="AT161" s="7" t="s">
        <v>72</v>
      </c>
      <c r="AZ161" s="101">
        <f t="shared" si="14"/>
        <v>0</v>
      </c>
      <c r="BA161" s="101">
        <f t="shared" si="15"/>
        <v>0</v>
      </c>
      <c r="BB161" s="101">
        <f t="shared" si="16"/>
        <v>0</v>
      </c>
      <c r="BC161" s="101">
        <f t="shared" si="17"/>
        <v>0</v>
      </c>
      <c r="BD161" s="101">
        <f t="shared" si="18"/>
        <v>0</v>
      </c>
      <c r="BE161" s="7" t="s">
        <v>77</v>
      </c>
      <c r="BF161" s="101">
        <f t="shared" si="19"/>
        <v>0</v>
      </c>
      <c r="BG161" s="7" t="s">
        <v>76</v>
      </c>
      <c r="BH161" s="100" t="s">
        <v>202</v>
      </c>
    </row>
    <row r="162" spans="2:60" s="1" customFormat="1" ht="55.5" customHeight="1" x14ac:dyDescent="0.2">
      <c r="B162" s="89"/>
      <c r="C162" s="90" t="s">
        <v>203</v>
      </c>
      <c r="D162" s="90" t="s">
        <v>74</v>
      </c>
      <c r="E162" s="91" t="s">
        <v>204</v>
      </c>
      <c r="F162" s="92" t="s">
        <v>205</v>
      </c>
      <c r="G162" s="93" t="s">
        <v>75</v>
      </c>
      <c r="H162" s="94">
        <v>1242</v>
      </c>
      <c r="I162" s="95"/>
      <c r="J162" s="95">
        <f t="shared" si="10"/>
        <v>0</v>
      </c>
      <c r="K162" s="96"/>
      <c r="L162" s="17"/>
      <c r="M162" s="97" t="s">
        <v>0</v>
      </c>
      <c r="N162" s="68" t="s">
        <v>23</v>
      </c>
      <c r="O162" s="98">
        <v>0</v>
      </c>
      <c r="P162" s="98">
        <f t="shared" si="11"/>
        <v>0</v>
      </c>
      <c r="Q162" s="98">
        <v>0</v>
      </c>
      <c r="R162" s="98">
        <f t="shared" si="12"/>
        <v>0</v>
      </c>
      <c r="S162" s="98">
        <v>0</v>
      </c>
      <c r="T162" s="99">
        <f t="shared" si="13"/>
        <v>0</v>
      </c>
      <c r="AM162" s="100" t="s">
        <v>76</v>
      </c>
      <c r="AO162" s="100" t="s">
        <v>74</v>
      </c>
      <c r="AP162" s="100" t="s">
        <v>77</v>
      </c>
      <c r="AT162" s="7" t="s">
        <v>72</v>
      </c>
      <c r="AZ162" s="101">
        <f t="shared" si="14"/>
        <v>0</v>
      </c>
      <c r="BA162" s="101">
        <f t="shared" si="15"/>
        <v>0</v>
      </c>
      <c r="BB162" s="101">
        <f t="shared" si="16"/>
        <v>0</v>
      </c>
      <c r="BC162" s="101">
        <f t="shared" si="17"/>
        <v>0</v>
      </c>
      <c r="BD162" s="101">
        <f t="shared" si="18"/>
        <v>0</v>
      </c>
      <c r="BE162" s="7" t="s">
        <v>77</v>
      </c>
      <c r="BF162" s="101">
        <f t="shared" si="19"/>
        <v>0</v>
      </c>
      <c r="BG162" s="7" t="s">
        <v>76</v>
      </c>
      <c r="BH162" s="100" t="s">
        <v>206</v>
      </c>
    </row>
    <row r="163" spans="2:60" s="1" customFormat="1" ht="49.15" customHeight="1" x14ac:dyDescent="0.2">
      <c r="B163" s="89"/>
      <c r="C163" s="90" t="s">
        <v>149</v>
      </c>
      <c r="D163" s="90" t="s">
        <v>74</v>
      </c>
      <c r="E163" s="91" t="s">
        <v>207</v>
      </c>
      <c r="F163" s="92" t="s">
        <v>208</v>
      </c>
      <c r="G163" s="93" t="s">
        <v>75</v>
      </c>
      <c r="H163" s="94">
        <v>1242</v>
      </c>
      <c r="I163" s="95"/>
      <c r="J163" s="95">
        <f t="shared" si="10"/>
        <v>0</v>
      </c>
      <c r="K163" s="96"/>
      <c r="L163" s="17"/>
      <c r="M163" s="97" t="s">
        <v>0</v>
      </c>
      <c r="N163" s="68" t="s">
        <v>23</v>
      </c>
      <c r="O163" s="98">
        <v>0</v>
      </c>
      <c r="P163" s="98">
        <f t="shared" si="11"/>
        <v>0</v>
      </c>
      <c r="Q163" s="98">
        <v>0</v>
      </c>
      <c r="R163" s="98">
        <f t="shared" si="12"/>
        <v>0</v>
      </c>
      <c r="S163" s="98">
        <v>0</v>
      </c>
      <c r="T163" s="99">
        <f t="shared" si="13"/>
        <v>0</v>
      </c>
      <c r="AM163" s="100" t="s">
        <v>76</v>
      </c>
      <c r="AO163" s="100" t="s">
        <v>74</v>
      </c>
      <c r="AP163" s="100" t="s">
        <v>77</v>
      </c>
      <c r="AT163" s="7" t="s">
        <v>72</v>
      </c>
      <c r="AZ163" s="101">
        <f t="shared" si="14"/>
        <v>0</v>
      </c>
      <c r="BA163" s="101">
        <f t="shared" si="15"/>
        <v>0</v>
      </c>
      <c r="BB163" s="101">
        <f t="shared" si="16"/>
        <v>0</v>
      </c>
      <c r="BC163" s="101">
        <f t="shared" si="17"/>
        <v>0</v>
      </c>
      <c r="BD163" s="101">
        <f t="shared" si="18"/>
        <v>0</v>
      </c>
      <c r="BE163" s="7" t="s">
        <v>77</v>
      </c>
      <c r="BF163" s="101">
        <f t="shared" si="19"/>
        <v>0</v>
      </c>
      <c r="BG163" s="7" t="s">
        <v>76</v>
      </c>
      <c r="BH163" s="100" t="s">
        <v>209</v>
      </c>
    </row>
    <row r="164" spans="2:60" s="1" customFormat="1" ht="76.349999999999994" customHeight="1" x14ac:dyDescent="0.2">
      <c r="B164" s="89"/>
      <c r="C164" s="90" t="s">
        <v>210</v>
      </c>
      <c r="D164" s="90" t="s">
        <v>74</v>
      </c>
      <c r="E164" s="91" t="s">
        <v>211</v>
      </c>
      <c r="F164" s="92" t="s">
        <v>212</v>
      </c>
      <c r="G164" s="93" t="s">
        <v>75</v>
      </c>
      <c r="H164" s="94">
        <v>90</v>
      </c>
      <c r="I164" s="95"/>
      <c r="J164" s="95">
        <f t="shared" si="10"/>
        <v>0</v>
      </c>
      <c r="K164" s="96"/>
      <c r="L164" s="17"/>
      <c r="M164" s="97" t="s">
        <v>0</v>
      </c>
      <c r="N164" s="68" t="s">
        <v>23</v>
      </c>
      <c r="O164" s="98">
        <v>0</v>
      </c>
      <c r="P164" s="98">
        <f t="shared" si="11"/>
        <v>0</v>
      </c>
      <c r="Q164" s="98">
        <v>0</v>
      </c>
      <c r="R164" s="98">
        <f t="shared" si="12"/>
        <v>0</v>
      </c>
      <c r="S164" s="98">
        <v>0</v>
      </c>
      <c r="T164" s="99">
        <f t="shared" si="13"/>
        <v>0</v>
      </c>
      <c r="AM164" s="100" t="s">
        <v>76</v>
      </c>
      <c r="AO164" s="100" t="s">
        <v>74</v>
      </c>
      <c r="AP164" s="100" t="s">
        <v>77</v>
      </c>
      <c r="AT164" s="7" t="s">
        <v>72</v>
      </c>
      <c r="AZ164" s="101">
        <f t="shared" si="14"/>
        <v>0</v>
      </c>
      <c r="BA164" s="101">
        <f t="shared" si="15"/>
        <v>0</v>
      </c>
      <c r="BB164" s="101">
        <f t="shared" si="16"/>
        <v>0</v>
      </c>
      <c r="BC164" s="101">
        <f t="shared" si="17"/>
        <v>0</v>
      </c>
      <c r="BD164" s="101">
        <f t="shared" si="18"/>
        <v>0</v>
      </c>
      <c r="BE164" s="7" t="s">
        <v>77</v>
      </c>
      <c r="BF164" s="101">
        <f t="shared" si="19"/>
        <v>0</v>
      </c>
      <c r="BG164" s="7" t="s">
        <v>76</v>
      </c>
      <c r="BH164" s="100" t="s">
        <v>213</v>
      </c>
    </row>
    <row r="165" spans="2:60" s="1" customFormat="1" ht="55.5" customHeight="1" x14ac:dyDescent="0.2">
      <c r="B165" s="89"/>
      <c r="C165" s="90" t="s">
        <v>152</v>
      </c>
      <c r="D165" s="90" t="s">
        <v>74</v>
      </c>
      <c r="E165" s="91" t="s">
        <v>214</v>
      </c>
      <c r="F165" s="92" t="s">
        <v>215</v>
      </c>
      <c r="G165" s="93" t="s">
        <v>75</v>
      </c>
      <c r="H165" s="94">
        <v>48.6</v>
      </c>
      <c r="I165" s="95"/>
      <c r="J165" s="95">
        <f t="shared" si="10"/>
        <v>0</v>
      </c>
      <c r="K165" s="96"/>
      <c r="L165" s="17"/>
      <c r="M165" s="97" t="s">
        <v>0</v>
      </c>
      <c r="N165" s="68" t="s">
        <v>23</v>
      </c>
      <c r="O165" s="98">
        <v>0</v>
      </c>
      <c r="P165" s="98">
        <f t="shared" si="11"/>
        <v>0</v>
      </c>
      <c r="Q165" s="98">
        <v>0</v>
      </c>
      <c r="R165" s="98">
        <f t="shared" si="12"/>
        <v>0</v>
      </c>
      <c r="S165" s="98">
        <v>0</v>
      </c>
      <c r="T165" s="99">
        <f t="shared" si="13"/>
        <v>0</v>
      </c>
      <c r="AM165" s="100" t="s">
        <v>76</v>
      </c>
      <c r="AO165" s="100" t="s">
        <v>74</v>
      </c>
      <c r="AP165" s="100" t="s">
        <v>77</v>
      </c>
      <c r="AT165" s="7" t="s">
        <v>72</v>
      </c>
      <c r="AZ165" s="101">
        <f t="shared" si="14"/>
        <v>0</v>
      </c>
      <c r="BA165" s="101">
        <f t="shared" si="15"/>
        <v>0</v>
      </c>
      <c r="BB165" s="101">
        <f t="shared" si="16"/>
        <v>0</v>
      </c>
      <c r="BC165" s="101">
        <f t="shared" si="17"/>
        <v>0</v>
      </c>
      <c r="BD165" s="101">
        <f t="shared" si="18"/>
        <v>0</v>
      </c>
      <c r="BE165" s="7" t="s">
        <v>77</v>
      </c>
      <c r="BF165" s="101">
        <f t="shared" si="19"/>
        <v>0</v>
      </c>
      <c r="BG165" s="7" t="s">
        <v>76</v>
      </c>
      <c r="BH165" s="100" t="s">
        <v>216</v>
      </c>
    </row>
    <row r="166" spans="2:60" s="1" customFormat="1" ht="44.25" customHeight="1" x14ac:dyDescent="0.2">
      <c r="B166" s="89"/>
      <c r="C166" s="90" t="s">
        <v>217</v>
      </c>
      <c r="D166" s="90" t="s">
        <v>74</v>
      </c>
      <c r="E166" s="91" t="s">
        <v>218</v>
      </c>
      <c r="F166" s="92" t="s">
        <v>219</v>
      </c>
      <c r="G166" s="93" t="s">
        <v>75</v>
      </c>
      <c r="H166" s="94">
        <v>81</v>
      </c>
      <c r="I166" s="95"/>
      <c r="J166" s="95">
        <f t="shared" si="10"/>
        <v>0</v>
      </c>
      <c r="K166" s="96"/>
      <c r="L166" s="17"/>
      <c r="M166" s="97" t="s">
        <v>0</v>
      </c>
      <c r="N166" s="68" t="s">
        <v>23</v>
      </c>
      <c r="O166" s="98">
        <v>0</v>
      </c>
      <c r="P166" s="98">
        <f t="shared" si="11"/>
        <v>0</v>
      </c>
      <c r="Q166" s="98">
        <v>0</v>
      </c>
      <c r="R166" s="98">
        <f t="shared" si="12"/>
        <v>0</v>
      </c>
      <c r="S166" s="98">
        <v>0</v>
      </c>
      <c r="T166" s="99">
        <f t="shared" si="13"/>
        <v>0</v>
      </c>
      <c r="AM166" s="100" t="s">
        <v>76</v>
      </c>
      <c r="AO166" s="100" t="s">
        <v>74</v>
      </c>
      <c r="AP166" s="100" t="s">
        <v>77</v>
      </c>
      <c r="AT166" s="7" t="s">
        <v>72</v>
      </c>
      <c r="AZ166" s="101">
        <f t="shared" si="14"/>
        <v>0</v>
      </c>
      <c r="BA166" s="101">
        <f t="shared" si="15"/>
        <v>0</v>
      </c>
      <c r="BB166" s="101">
        <f t="shared" si="16"/>
        <v>0</v>
      </c>
      <c r="BC166" s="101">
        <f t="shared" si="17"/>
        <v>0</v>
      </c>
      <c r="BD166" s="101">
        <f t="shared" si="18"/>
        <v>0</v>
      </c>
      <c r="BE166" s="7" t="s">
        <v>77</v>
      </c>
      <c r="BF166" s="101">
        <f t="shared" si="19"/>
        <v>0</v>
      </c>
      <c r="BG166" s="7" t="s">
        <v>76</v>
      </c>
      <c r="BH166" s="100" t="s">
        <v>220</v>
      </c>
    </row>
    <row r="167" spans="2:60" s="1" customFormat="1" ht="44.25" customHeight="1" x14ac:dyDescent="0.2">
      <c r="B167" s="89"/>
      <c r="C167" s="90" t="s">
        <v>156</v>
      </c>
      <c r="D167" s="90" t="s">
        <v>74</v>
      </c>
      <c r="E167" s="91" t="s">
        <v>221</v>
      </c>
      <c r="F167" s="92" t="s">
        <v>222</v>
      </c>
      <c r="G167" s="93" t="s">
        <v>75</v>
      </c>
      <c r="H167" s="94">
        <v>48.6</v>
      </c>
      <c r="I167" s="95"/>
      <c r="J167" s="95">
        <f t="shared" si="10"/>
        <v>0</v>
      </c>
      <c r="K167" s="96"/>
      <c r="L167" s="17"/>
      <c r="M167" s="97" t="s">
        <v>0</v>
      </c>
      <c r="N167" s="68" t="s">
        <v>23</v>
      </c>
      <c r="O167" s="98">
        <v>0</v>
      </c>
      <c r="P167" s="98">
        <f t="shared" si="11"/>
        <v>0</v>
      </c>
      <c r="Q167" s="98">
        <v>0</v>
      </c>
      <c r="R167" s="98">
        <f t="shared" si="12"/>
        <v>0</v>
      </c>
      <c r="S167" s="98">
        <v>0</v>
      </c>
      <c r="T167" s="99">
        <f t="shared" si="13"/>
        <v>0</v>
      </c>
      <c r="AM167" s="100" t="s">
        <v>76</v>
      </c>
      <c r="AO167" s="100" t="s">
        <v>74</v>
      </c>
      <c r="AP167" s="100" t="s">
        <v>77</v>
      </c>
      <c r="AT167" s="7" t="s">
        <v>72</v>
      </c>
      <c r="AZ167" s="101">
        <f t="shared" si="14"/>
        <v>0</v>
      </c>
      <c r="BA167" s="101">
        <f t="shared" si="15"/>
        <v>0</v>
      </c>
      <c r="BB167" s="101">
        <f t="shared" si="16"/>
        <v>0</v>
      </c>
      <c r="BC167" s="101">
        <f t="shared" si="17"/>
        <v>0</v>
      </c>
      <c r="BD167" s="101">
        <f t="shared" si="18"/>
        <v>0</v>
      </c>
      <c r="BE167" s="7" t="s">
        <v>77</v>
      </c>
      <c r="BF167" s="101">
        <f t="shared" si="19"/>
        <v>0</v>
      </c>
      <c r="BG167" s="7" t="s">
        <v>76</v>
      </c>
      <c r="BH167" s="100" t="s">
        <v>223</v>
      </c>
    </row>
    <row r="168" spans="2:60" s="1" customFormat="1" ht="62.65" customHeight="1" x14ac:dyDescent="0.2">
      <c r="B168" s="89"/>
      <c r="C168" s="90" t="s">
        <v>224</v>
      </c>
      <c r="D168" s="90" t="s">
        <v>74</v>
      </c>
      <c r="E168" s="91" t="s">
        <v>225</v>
      </c>
      <c r="F168" s="92" t="s">
        <v>226</v>
      </c>
      <c r="G168" s="93" t="s">
        <v>75</v>
      </c>
      <c r="H168" s="94">
        <v>213.12</v>
      </c>
      <c r="I168" s="95"/>
      <c r="J168" s="95">
        <f t="shared" si="10"/>
        <v>0</v>
      </c>
      <c r="K168" s="96"/>
      <c r="L168" s="17"/>
      <c r="M168" s="97" t="s">
        <v>0</v>
      </c>
      <c r="N168" s="68" t="s">
        <v>23</v>
      </c>
      <c r="O168" s="98">
        <v>0</v>
      </c>
      <c r="P168" s="98">
        <f t="shared" si="11"/>
        <v>0</v>
      </c>
      <c r="Q168" s="98">
        <v>0</v>
      </c>
      <c r="R168" s="98">
        <f t="shared" si="12"/>
        <v>0</v>
      </c>
      <c r="S168" s="98">
        <v>0</v>
      </c>
      <c r="T168" s="99">
        <f t="shared" si="13"/>
        <v>0</v>
      </c>
      <c r="AM168" s="100" t="s">
        <v>76</v>
      </c>
      <c r="AO168" s="100" t="s">
        <v>74</v>
      </c>
      <c r="AP168" s="100" t="s">
        <v>77</v>
      </c>
      <c r="AT168" s="7" t="s">
        <v>72</v>
      </c>
      <c r="AZ168" s="101">
        <f t="shared" si="14"/>
        <v>0</v>
      </c>
      <c r="BA168" s="101">
        <f t="shared" si="15"/>
        <v>0</v>
      </c>
      <c r="BB168" s="101">
        <f t="shared" si="16"/>
        <v>0</v>
      </c>
      <c r="BC168" s="101">
        <f t="shared" si="17"/>
        <v>0</v>
      </c>
      <c r="BD168" s="101">
        <f t="shared" si="18"/>
        <v>0</v>
      </c>
      <c r="BE168" s="7" t="s">
        <v>77</v>
      </c>
      <c r="BF168" s="101">
        <f t="shared" si="19"/>
        <v>0</v>
      </c>
      <c r="BG168" s="7" t="s">
        <v>76</v>
      </c>
      <c r="BH168" s="100" t="s">
        <v>227</v>
      </c>
    </row>
    <row r="169" spans="2:60" s="1" customFormat="1" ht="76.349999999999994" customHeight="1" x14ac:dyDescent="0.2">
      <c r="B169" s="89"/>
      <c r="C169" s="90" t="s">
        <v>228</v>
      </c>
      <c r="D169" s="90" t="s">
        <v>74</v>
      </c>
      <c r="E169" s="91" t="s">
        <v>229</v>
      </c>
      <c r="F169" s="92" t="s">
        <v>230</v>
      </c>
      <c r="G169" s="93" t="s">
        <v>75</v>
      </c>
      <c r="H169" s="94">
        <v>81</v>
      </c>
      <c r="I169" s="95"/>
      <c r="J169" s="95">
        <f t="shared" si="10"/>
        <v>0</v>
      </c>
      <c r="K169" s="96"/>
      <c r="L169" s="17"/>
      <c r="M169" s="97" t="s">
        <v>0</v>
      </c>
      <c r="N169" s="68" t="s">
        <v>23</v>
      </c>
      <c r="O169" s="98">
        <v>0.41399999999999998</v>
      </c>
      <c r="P169" s="98">
        <f t="shared" si="11"/>
        <v>33.533999999999999</v>
      </c>
      <c r="Q169" s="98">
        <v>0.25331999999999999</v>
      </c>
      <c r="R169" s="98">
        <f t="shared" si="12"/>
        <v>20.518919999999998</v>
      </c>
      <c r="S169" s="98">
        <v>0</v>
      </c>
      <c r="T169" s="99">
        <f t="shared" si="13"/>
        <v>0</v>
      </c>
      <c r="AM169" s="100" t="s">
        <v>76</v>
      </c>
      <c r="AO169" s="100" t="s">
        <v>74</v>
      </c>
      <c r="AP169" s="100" t="s">
        <v>77</v>
      </c>
      <c r="AT169" s="7" t="s">
        <v>72</v>
      </c>
      <c r="AZ169" s="101">
        <f t="shared" si="14"/>
        <v>0</v>
      </c>
      <c r="BA169" s="101">
        <f t="shared" si="15"/>
        <v>0</v>
      </c>
      <c r="BB169" s="101">
        <f t="shared" si="16"/>
        <v>0</v>
      </c>
      <c r="BC169" s="101">
        <f t="shared" si="17"/>
        <v>0</v>
      </c>
      <c r="BD169" s="101">
        <f t="shared" si="18"/>
        <v>0</v>
      </c>
      <c r="BE169" s="7" t="s">
        <v>77</v>
      </c>
      <c r="BF169" s="101">
        <f t="shared" si="19"/>
        <v>0</v>
      </c>
      <c r="BG169" s="7" t="s">
        <v>76</v>
      </c>
      <c r="BH169" s="100" t="s">
        <v>231</v>
      </c>
    </row>
    <row r="170" spans="2:60" s="1" customFormat="1" ht="37.9" customHeight="1" x14ac:dyDescent="0.2">
      <c r="B170" s="89"/>
      <c r="C170" s="90" t="s">
        <v>163</v>
      </c>
      <c r="D170" s="90" t="s">
        <v>74</v>
      </c>
      <c r="E170" s="91" t="s">
        <v>232</v>
      </c>
      <c r="F170" s="92" t="s">
        <v>233</v>
      </c>
      <c r="G170" s="93" t="s">
        <v>75</v>
      </c>
      <c r="H170" s="94">
        <v>41.4</v>
      </c>
      <c r="I170" s="95"/>
      <c r="J170" s="95">
        <f t="shared" si="10"/>
        <v>0</v>
      </c>
      <c r="K170" s="96"/>
      <c r="L170" s="17"/>
      <c r="M170" s="97" t="s">
        <v>0</v>
      </c>
      <c r="N170" s="68" t="s">
        <v>23</v>
      </c>
      <c r="O170" s="98">
        <v>0</v>
      </c>
      <c r="P170" s="98">
        <f t="shared" si="11"/>
        <v>0</v>
      </c>
      <c r="Q170" s="98">
        <v>0</v>
      </c>
      <c r="R170" s="98">
        <f t="shared" si="12"/>
        <v>0</v>
      </c>
      <c r="S170" s="98">
        <v>0</v>
      </c>
      <c r="T170" s="99">
        <f t="shared" si="13"/>
        <v>0</v>
      </c>
      <c r="AM170" s="100" t="s">
        <v>76</v>
      </c>
      <c r="AO170" s="100" t="s">
        <v>74</v>
      </c>
      <c r="AP170" s="100" t="s">
        <v>77</v>
      </c>
      <c r="AT170" s="7" t="s">
        <v>72</v>
      </c>
      <c r="AZ170" s="101">
        <f t="shared" si="14"/>
        <v>0</v>
      </c>
      <c r="BA170" s="101">
        <f t="shared" si="15"/>
        <v>0</v>
      </c>
      <c r="BB170" s="101">
        <f t="shared" si="16"/>
        <v>0</v>
      </c>
      <c r="BC170" s="101">
        <f t="shared" si="17"/>
        <v>0</v>
      </c>
      <c r="BD170" s="101">
        <f t="shared" si="18"/>
        <v>0</v>
      </c>
      <c r="BE170" s="7" t="s">
        <v>77</v>
      </c>
      <c r="BF170" s="101">
        <f t="shared" si="19"/>
        <v>0</v>
      </c>
      <c r="BG170" s="7" t="s">
        <v>76</v>
      </c>
      <c r="BH170" s="100" t="s">
        <v>234</v>
      </c>
    </row>
    <row r="171" spans="2:60" s="1" customFormat="1" ht="37.9" customHeight="1" x14ac:dyDescent="0.2">
      <c r="B171" s="89"/>
      <c r="C171" s="90" t="s">
        <v>235</v>
      </c>
      <c r="D171" s="90" t="s">
        <v>74</v>
      </c>
      <c r="E171" s="91" t="s">
        <v>236</v>
      </c>
      <c r="F171" s="92" t="s">
        <v>237</v>
      </c>
      <c r="G171" s="93" t="s">
        <v>75</v>
      </c>
      <c r="H171" s="94">
        <v>32.4</v>
      </c>
      <c r="I171" s="95"/>
      <c r="J171" s="95">
        <f t="shared" si="10"/>
        <v>0</v>
      </c>
      <c r="K171" s="96"/>
      <c r="L171" s="17"/>
      <c r="M171" s="97" t="s">
        <v>0</v>
      </c>
      <c r="N171" s="68" t="s">
        <v>23</v>
      </c>
      <c r="O171" s="98">
        <v>0</v>
      </c>
      <c r="P171" s="98">
        <f t="shared" si="11"/>
        <v>0</v>
      </c>
      <c r="Q171" s="98">
        <v>0</v>
      </c>
      <c r="R171" s="98">
        <f t="shared" si="12"/>
        <v>0</v>
      </c>
      <c r="S171" s="98">
        <v>0</v>
      </c>
      <c r="T171" s="99">
        <f t="shared" si="13"/>
        <v>0</v>
      </c>
      <c r="AM171" s="100" t="s">
        <v>76</v>
      </c>
      <c r="AO171" s="100" t="s">
        <v>74</v>
      </c>
      <c r="AP171" s="100" t="s">
        <v>77</v>
      </c>
      <c r="AT171" s="7" t="s">
        <v>72</v>
      </c>
      <c r="AZ171" s="101">
        <f t="shared" si="14"/>
        <v>0</v>
      </c>
      <c r="BA171" s="101">
        <f t="shared" si="15"/>
        <v>0</v>
      </c>
      <c r="BB171" s="101">
        <f t="shared" si="16"/>
        <v>0</v>
      </c>
      <c r="BC171" s="101">
        <f t="shared" si="17"/>
        <v>0</v>
      </c>
      <c r="BD171" s="101">
        <f t="shared" si="18"/>
        <v>0</v>
      </c>
      <c r="BE171" s="7" t="s">
        <v>77</v>
      </c>
      <c r="BF171" s="101">
        <f t="shared" si="19"/>
        <v>0</v>
      </c>
      <c r="BG171" s="7" t="s">
        <v>76</v>
      </c>
      <c r="BH171" s="100" t="s">
        <v>238</v>
      </c>
    </row>
    <row r="172" spans="2:60" s="1" customFormat="1" ht="24.2" customHeight="1" x14ac:dyDescent="0.2">
      <c r="B172" s="89"/>
      <c r="C172" s="90" t="s">
        <v>170</v>
      </c>
      <c r="D172" s="90" t="s">
        <v>74</v>
      </c>
      <c r="E172" s="91" t="s">
        <v>239</v>
      </c>
      <c r="F172" s="92" t="s">
        <v>240</v>
      </c>
      <c r="G172" s="93" t="s">
        <v>75</v>
      </c>
      <c r="H172" s="94">
        <v>108</v>
      </c>
      <c r="I172" s="95"/>
      <c r="J172" s="95">
        <f t="shared" si="10"/>
        <v>0</v>
      </c>
      <c r="K172" s="96"/>
      <c r="L172" s="17"/>
      <c r="M172" s="97" t="s">
        <v>0</v>
      </c>
      <c r="N172" s="68" t="s">
        <v>23</v>
      </c>
      <c r="O172" s="98">
        <v>0</v>
      </c>
      <c r="P172" s="98">
        <f t="shared" si="11"/>
        <v>0</v>
      </c>
      <c r="Q172" s="98">
        <v>0</v>
      </c>
      <c r="R172" s="98">
        <f t="shared" si="12"/>
        <v>0</v>
      </c>
      <c r="S172" s="98">
        <v>0</v>
      </c>
      <c r="T172" s="99">
        <f t="shared" si="13"/>
        <v>0</v>
      </c>
      <c r="AM172" s="100" t="s">
        <v>76</v>
      </c>
      <c r="AO172" s="100" t="s">
        <v>74</v>
      </c>
      <c r="AP172" s="100" t="s">
        <v>77</v>
      </c>
      <c r="AT172" s="7" t="s">
        <v>72</v>
      </c>
      <c r="AZ172" s="101">
        <f t="shared" si="14"/>
        <v>0</v>
      </c>
      <c r="BA172" s="101">
        <f t="shared" si="15"/>
        <v>0</v>
      </c>
      <c r="BB172" s="101">
        <f t="shared" si="16"/>
        <v>0</v>
      </c>
      <c r="BC172" s="101">
        <f t="shared" si="17"/>
        <v>0</v>
      </c>
      <c r="BD172" s="101">
        <f t="shared" si="18"/>
        <v>0</v>
      </c>
      <c r="BE172" s="7" t="s">
        <v>77</v>
      </c>
      <c r="BF172" s="101">
        <f t="shared" si="19"/>
        <v>0</v>
      </c>
      <c r="BG172" s="7" t="s">
        <v>76</v>
      </c>
      <c r="BH172" s="100" t="s">
        <v>241</v>
      </c>
    </row>
    <row r="173" spans="2:60" s="1" customFormat="1" ht="24.2" customHeight="1" x14ac:dyDescent="0.2">
      <c r="B173" s="89"/>
      <c r="C173" s="90" t="s">
        <v>242</v>
      </c>
      <c r="D173" s="90" t="s">
        <v>74</v>
      </c>
      <c r="E173" s="91" t="s">
        <v>243</v>
      </c>
      <c r="F173" s="92" t="s">
        <v>244</v>
      </c>
      <c r="G173" s="93" t="s">
        <v>75</v>
      </c>
      <c r="H173" s="94">
        <v>12.6</v>
      </c>
      <c r="I173" s="95"/>
      <c r="J173" s="95">
        <f t="shared" si="10"/>
        <v>0</v>
      </c>
      <c r="K173" s="96"/>
      <c r="L173" s="17"/>
      <c r="M173" s="97" t="s">
        <v>0</v>
      </c>
      <c r="N173" s="68" t="s">
        <v>23</v>
      </c>
      <c r="O173" s="98">
        <v>0</v>
      </c>
      <c r="P173" s="98">
        <f t="shared" si="11"/>
        <v>0</v>
      </c>
      <c r="Q173" s="98">
        <v>0</v>
      </c>
      <c r="R173" s="98">
        <f t="shared" si="12"/>
        <v>0</v>
      </c>
      <c r="S173" s="98">
        <v>0</v>
      </c>
      <c r="T173" s="99">
        <f t="shared" si="13"/>
        <v>0</v>
      </c>
      <c r="AM173" s="100" t="s">
        <v>76</v>
      </c>
      <c r="AO173" s="100" t="s">
        <v>74</v>
      </c>
      <c r="AP173" s="100" t="s">
        <v>77</v>
      </c>
      <c r="AT173" s="7" t="s">
        <v>72</v>
      </c>
      <c r="AZ173" s="101">
        <f t="shared" si="14"/>
        <v>0</v>
      </c>
      <c r="BA173" s="101">
        <f t="shared" si="15"/>
        <v>0</v>
      </c>
      <c r="BB173" s="101">
        <f t="shared" si="16"/>
        <v>0</v>
      </c>
      <c r="BC173" s="101">
        <f t="shared" si="17"/>
        <v>0</v>
      </c>
      <c r="BD173" s="101">
        <f t="shared" si="18"/>
        <v>0</v>
      </c>
      <c r="BE173" s="7" t="s">
        <v>77</v>
      </c>
      <c r="BF173" s="101">
        <f t="shared" si="19"/>
        <v>0</v>
      </c>
      <c r="BG173" s="7" t="s">
        <v>76</v>
      </c>
      <c r="BH173" s="100" t="s">
        <v>245</v>
      </c>
    </row>
    <row r="174" spans="2:60" s="1" customFormat="1" ht="24.2" customHeight="1" x14ac:dyDescent="0.2">
      <c r="B174" s="89"/>
      <c r="C174" s="102" t="s">
        <v>178</v>
      </c>
      <c r="D174" s="102" t="s">
        <v>82</v>
      </c>
      <c r="E174" s="103" t="s">
        <v>246</v>
      </c>
      <c r="F174" s="104" t="s">
        <v>247</v>
      </c>
      <c r="G174" s="105" t="s">
        <v>75</v>
      </c>
      <c r="H174" s="106">
        <v>108</v>
      </c>
      <c r="I174" s="107"/>
      <c r="J174" s="107">
        <f t="shared" si="10"/>
        <v>0</v>
      </c>
      <c r="K174" s="108"/>
      <c r="L174" s="109"/>
      <c r="M174" s="110" t="s">
        <v>0</v>
      </c>
      <c r="N174" s="111" t="s">
        <v>23</v>
      </c>
      <c r="O174" s="98">
        <v>0</v>
      </c>
      <c r="P174" s="98">
        <f t="shared" si="11"/>
        <v>0</v>
      </c>
      <c r="Q174" s="98">
        <v>0</v>
      </c>
      <c r="R174" s="98">
        <f t="shared" si="12"/>
        <v>0</v>
      </c>
      <c r="S174" s="98">
        <v>0</v>
      </c>
      <c r="T174" s="99">
        <f t="shared" si="13"/>
        <v>0</v>
      </c>
      <c r="AM174" s="100" t="s">
        <v>84</v>
      </c>
      <c r="AO174" s="100" t="s">
        <v>82</v>
      </c>
      <c r="AP174" s="100" t="s">
        <v>77</v>
      </c>
      <c r="AT174" s="7" t="s">
        <v>72</v>
      </c>
      <c r="AZ174" s="101">
        <f t="shared" si="14"/>
        <v>0</v>
      </c>
      <c r="BA174" s="101">
        <f t="shared" si="15"/>
        <v>0</v>
      </c>
      <c r="BB174" s="101">
        <f t="shared" si="16"/>
        <v>0</v>
      </c>
      <c r="BC174" s="101">
        <f t="shared" si="17"/>
        <v>0</v>
      </c>
      <c r="BD174" s="101">
        <f t="shared" si="18"/>
        <v>0</v>
      </c>
      <c r="BE174" s="7" t="s">
        <v>77</v>
      </c>
      <c r="BF174" s="101">
        <f t="shared" si="19"/>
        <v>0</v>
      </c>
      <c r="BG174" s="7" t="s">
        <v>76</v>
      </c>
      <c r="BH174" s="100" t="s">
        <v>248</v>
      </c>
    </row>
    <row r="175" spans="2:60" s="1" customFormat="1" ht="49.15" customHeight="1" x14ac:dyDescent="0.2">
      <c r="B175" s="89"/>
      <c r="C175" s="90" t="s">
        <v>249</v>
      </c>
      <c r="D175" s="90" t="s">
        <v>74</v>
      </c>
      <c r="E175" s="91" t="s">
        <v>250</v>
      </c>
      <c r="F175" s="92" t="s">
        <v>251</v>
      </c>
      <c r="G175" s="93" t="s">
        <v>92</v>
      </c>
      <c r="H175" s="94">
        <v>1497.6</v>
      </c>
      <c r="I175" s="95"/>
      <c r="J175" s="95">
        <f t="shared" si="10"/>
        <v>0</v>
      </c>
      <c r="K175" s="96"/>
      <c r="L175" s="17"/>
      <c r="M175" s="97" t="s">
        <v>0</v>
      </c>
      <c r="N175" s="68" t="s">
        <v>23</v>
      </c>
      <c r="O175" s="98">
        <v>0</v>
      </c>
      <c r="P175" s="98">
        <f t="shared" si="11"/>
        <v>0</v>
      </c>
      <c r="Q175" s="98">
        <v>0</v>
      </c>
      <c r="R175" s="98">
        <f t="shared" si="12"/>
        <v>0</v>
      </c>
      <c r="S175" s="98">
        <v>0</v>
      </c>
      <c r="T175" s="99">
        <f t="shared" si="13"/>
        <v>0</v>
      </c>
      <c r="AM175" s="100" t="s">
        <v>76</v>
      </c>
      <c r="AO175" s="100" t="s">
        <v>74</v>
      </c>
      <c r="AP175" s="100" t="s">
        <v>77</v>
      </c>
      <c r="AT175" s="7" t="s">
        <v>72</v>
      </c>
      <c r="AZ175" s="101">
        <f t="shared" si="14"/>
        <v>0</v>
      </c>
      <c r="BA175" s="101">
        <f t="shared" si="15"/>
        <v>0</v>
      </c>
      <c r="BB175" s="101">
        <f t="shared" si="16"/>
        <v>0</v>
      </c>
      <c r="BC175" s="101">
        <f t="shared" si="17"/>
        <v>0</v>
      </c>
      <c r="BD175" s="101">
        <f t="shared" si="18"/>
        <v>0</v>
      </c>
      <c r="BE175" s="7" t="s">
        <v>77</v>
      </c>
      <c r="BF175" s="101">
        <f t="shared" si="19"/>
        <v>0</v>
      </c>
      <c r="BG175" s="7" t="s">
        <v>76</v>
      </c>
      <c r="BH175" s="100" t="s">
        <v>252</v>
      </c>
    </row>
    <row r="176" spans="2:60" s="1" customFormat="1" ht="24.2" customHeight="1" x14ac:dyDescent="0.2">
      <c r="B176" s="89"/>
      <c r="C176" s="90" t="s">
        <v>181</v>
      </c>
      <c r="D176" s="90" t="s">
        <v>74</v>
      </c>
      <c r="E176" s="91" t="s">
        <v>253</v>
      </c>
      <c r="F176" s="92" t="s">
        <v>254</v>
      </c>
      <c r="G176" s="93" t="s">
        <v>75</v>
      </c>
      <c r="H176" s="94">
        <v>171</v>
      </c>
      <c r="I176" s="95"/>
      <c r="J176" s="95">
        <f t="shared" si="10"/>
        <v>0</v>
      </c>
      <c r="K176" s="96"/>
      <c r="L176" s="17"/>
      <c r="M176" s="97" t="s">
        <v>0</v>
      </c>
      <c r="N176" s="68" t="s">
        <v>23</v>
      </c>
      <c r="O176" s="98">
        <v>0</v>
      </c>
      <c r="P176" s="98">
        <f t="shared" si="11"/>
        <v>0</v>
      </c>
      <c r="Q176" s="98">
        <v>0</v>
      </c>
      <c r="R176" s="98">
        <f t="shared" si="12"/>
        <v>0</v>
      </c>
      <c r="S176" s="98">
        <v>0</v>
      </c>
      <c r="T176" s="99">
        <f t="shared" si="13"/>
        <v>0</v>
      </c>
      <c r="AM176" s="100" t="s">
        <v>76</v>
      </c>
      <c r="AO176" s="100" t="s">
        <v>74</v>
      </c>
      <c r="AP176" s="100" t="s">
        <v>77</v>
      </c>
      <c r="AT176" s="7" t="s">
        <v>72</v>
      </c>
      <c r="AZ176" s="101">
        <f t="shared" si="14"/>
        <v>0</v>
      </c>
      <c r="BA176" s="101">
        <f t="shared" si="15"/>
        <v>0</v>
      </c>
      <c r="BB176" s="101">
        <f t="shared" si="16"/>
        <v>0</v>
      </c>
      <c r="BC176" s="101">
        <f t="shared" si="17"/>
        <v>0</v>
      </c>
      <c r="BD176" s="101">
        <f t="shared" si="18"/>
        <v>0</v>
      </c>
      <c r="BE176" s="7" t="s">
        <v>77</v>
      </c>
      <c r="BF176" s="101">
        <f t="shared" si="19"/>
        <v>0</v>
      </c>
      <c r="BG176" s="7" t="s">
        <v>76</v>
      </c>
      <c r="BH176" s="100" t="s">
        <v>255</v>
      </c>
    </row>
    <row r="177" spans="2:60" s="1" customFormat="1" ht="24.2" customHeight="1" x14ac:dyDescent="0.2">
      <c r="B177" s="89"/>
      <c r="C177" s="90" t="s">
        <v>256</v>
      </c>
      <c r="D177" s="90" t="s">
        <v>74</v>
      </c>
      <c r="E177" s="91" t="s">
        <v>257</v>
      </c>
      <c r="F177" s="92" t="s">
        <v>258</v>
      </c>
      <c r="G177" s="93" t="s">
        <v>92</v>
      </c>
      <c r="H177" s="94">
        <v>5.3999999999999995</v>
      </c>
      <c r="I177" s="95"/>
      <c r="J177" s="95">
        <f t="shared" si="10"/>
        <v>0</v>
      </c>
      <c r="K177" s="96"/>
      <c r="L177" s="17"/>
      <c r="M177" s="97" t="s">
        <v>0</v>
      </c>
      <c r="N177" s="68" t="s">
        <v>23</v>
      </c>
      <c r="O177" s="98">
        <v>0</v>
      </c>
      <c r="P177" s="98">
        <f t="shared" si="11"/>
        <v>0</v>
      </c>
      <c r="Q177" s="98">
        <v>0</v>
      </c>
      <c r="R177" s="98">
        <f t="shared" si="12"/>
        <v>0</v>
      </c>
      <c r="S177" s="98">
        <v>0</v>
      </c>
      <c r="T177" s="99">
        <f t="shared" si="13"/>
        <v>0</v>
      </c>
      <c r="AM177" s="100" t="s">
        <v>76</v>
      </c>
      <c r="AO177" s="100" t="s">
        <v>74</v>
      </c>
      <c r="AP177" s="100" t="s">
        <v>77</v>
      </c>
      <c r="AT177" s="7" t="s">
        <v>72</v>
      </c>
      <c r="AZ177" s="101">
        <f t="shared" si="14"/>
        <v>0</v>
      </c>
      <c r="BA177" s="101">
        <f t="shared" si="15"/>
        <v>0</v>
      </c>
      <c r="BB177" s="101">
        <f t="shared" si="16"/>
        <v>0</v>
      </c>
      <c r="BC177" s="101">
        <f t="shared" si="17"/>
        <v>0</v>
      </c>
      <c r="BD177" s="101">
        <f t="shared" si="18"/>
        <v>0</v>
      </c>
      <c r="BE177" s="7" t="s">
        <v>77</v>
      </c>
      <c r="BF177" s="101">
        <f t="shared" si="19"/>
        <v>0</v>
      </c>
      <c r="BG177" s="7" t="s">
        <v>76</v>
      </c>
      <c r="BH177" s="100" t="s">
        <v>259</v>
      </c>
    </row>
    <row r="178" spans="2:60" s="1" customFormat="1" ht="24.2" customHeight="1" x14ac:dyDescent="0.2">
      <c r="B178" s="89"/>
      <c r="C178" s="90" t="s">
        <v>185</v>
      </c>
      <c r="D178" s="90" t="s">
        <v>74</v>
      </c>
      <c r="E178" s="91" t="s">
        <v>260</v>
      </c>
      <c r="F178" s="92" t="s">
        <v>261</v>
      </c>
      <c r="G178" s="93" t="s">
        <v>75</v>
      </c>
      <c r="H178" s="94">
        <v>108</v>
      </c>
      <c r="I178" s="95"/>
      <c r="J178" s="95">
        <f t="shared" si="10"/>
        <v>0</v>
      </c>
      <c r="K178" s="96"/>
      <c r="L178" s="17"/>
      <c r="M178" s="97" t="s">
        <v>0</v>
      </c>
      <c r="N178" s="68" t="s">
        <v>23</v>
      </c>
      <c r="O178" s="98">
        <v>0</v>
      </c>
      <c r="P178" s="98">
        <f t="shared" si="11"/>
        <v>0</v>
      </c>
      <c r="Q178" s="98">
        <v>0</v>
      </c>
      <c r="R178" s="98">
        <f t="shared" si="12"/>
        <v>0</v>
      </c>
      <c r="S178" s="98">
        <v>0</v>
      </c>
      <c r="T178" s="99">
        <f t="shared" si="13"/>
        <v>0</v>
      </c>
      <c r="AM178" s="100" t="s">
        <v>76</v>
      </c>
      <c r="AO178" s="100" t="s">
        <v>74</v>
      </c>
      <c r="AP178" s="100" t="s">
        <v>77</v>
      </c>
      <c r="AT178" s="7" t="s">
        <v>72</v>
      </c>
      <c r="AZ178" s="101">
        <f t="shared" si="14"/>
        <v>0</v>
      </c>
      <c r="BA178" s="101">
        <f t="shared" si="15"/>
        <v>0</v>
      </c>
      <c r="BB178" s="101">
        <f t="shared" si="16"/>
        <v>0</v>
      </c>
      <c r="BC178" s="101">
        <f t="shared" si="17"/>
        <v>0</v>
      </c>
      <c r="BD178" s="101">
        <f t="shared" si="18"/>
        <v>0</v>
      </c>
      <c r="BE178" s="7" t="s">
        <v>77</v>
      </c>
      <c r="BF178" s="101">
        <f t="shared" si="19"/>
        <v>0</v>
      </c>
      <c r="BG178" s="7" t="s">
        <v>76</v>
      </c>
      <c r="BH178" s="100" t="s">
        <v>171</v>
      </c>
    </row>
    <row r="179" spans="2:60" s="1" customFormat="1" ht="37.9" customHeight="1" x14ac:dyDescent="0.2">
      <c r="B179" s="89"/>
      <c r="C179" s="90" t="s">
        <v>262</v>
      </c>
      <c r="D179" s="90" t="s">
        <v>74</v>
      </c>
      <c r="E179" s="91" t="s">
        <v>89</v>
      </c>
      <c r="F179" s="92" t="s">
        <v>263</v>
      </c>
      <c r="G179" s="93" t="s">
        <v>90</v>
      </c>
      <c r="H179" s="94">
        <v>318.59999999999997</v>
      </c>
      <c r="I179" s="95"/>
      <c r="J179" s="95">
        <f t="shared" si="10"/>
        <v>0</v>
      </c>
      <c r="K179" s="96"/>
      <c r="L179" s="17"/>
      <c r="M179" s="97" t="s">
        <v>0</v>
      </c>
      <c r="N179" s="68" t="s">
        <v>23</v>
      </c>
      <c r="O179" s="98">
        <v>0</v>
      </c>
      <c r="P179" s="98">
        <f t="shared" si="11"/>
        <v>0</v>
      </c>
      <c r="Q179" s="98">
        <v>0</v>
      </c>
      <c r="R179" s="98">
        <f t="shared" si="12"/>
        <v>0</v>
      </c>
      <c r="S179" s="98">
        <v>0</v>
      </c>
      <c r="T179" s="99">
        <f t="shared" si="13"/>
        <v>0</v>
      </c>
      <c r="AM179" s="100" t="s">
        <v>76</v>
      </c>
      <c r="AO179" s="100" t="s">
        <v>74</v>
      </c>
      <c r="AP179" s="100" t="s">
        <v>77</v>
      </c>
      <c r="AT179" s="7" t="s">
        <v>72</v>
      </c>
      <c r="AZ179" s="101">
        <f t="shared" si="14"/>
        <v>0</v>
      </c>
      <c r="BA179" s="101">
        <f t="shared" si="15"/>
        <v>0</v>
      </c>
      <c r="BB179" s="101">
        <f t="shared" si="16"/>
        <v>0</v>
      </c>
      <c r="BC179" s="101">
        <f t="shared" si="17"/>
        <v>0</v>
      </c>
      <c r="BD179" s="101">
        <f t="shared" si="18"/>
        <v>0</v>
      </c>
      <c r="BE179" s="7" t="s">
        <v>77</v>
      </c>
      <c r="BF179" s="101">
        <f t="shared" si="19"/>
        <v>0</v>
      </c>
      <c r="BG179" s="7" t="s">
        <v>76</v>
      </c>
      <c r="BH179" s="100" t="s">
        <v>228</v>
      </c>
    </row>
    <row r="180" spans="2:60" s="1" customFormat="1" ht="24.2" customHeight="1" x14ac:dyDescent="0.2">
      <c r="B180" s="89"/>
      <c r="C180" s="90" t="s">
        <v>188</v>
      </c>
      <c r="D180" s="90" t="s">
        <v>74</v>
      </c>
      <c r="E180" s="91" t="s">
        <v>264</v>
      </c>
      <c r="F180" s="92" t="s">
        <v>265</v>
      </c>
      <c r="G180" s="93" t="s">
        <v>90</v>
      </c>
      <c r="H180" s="94">
        <v>318.59999999999997</v>
      </c>
      <c r="I180" s="95"/>
      <c r="J180" s="95">
        <f t="shared" si="10"/>
        <v>0</v>
      </c>
      <c r="K180" s="96"/>
      <c r="L180" s="17"/>
      <c r="M180" s="97" t="s">
        <v>0</v>
      </c>
      <c r="N180" s="68" t="s">
        <v>23</v>
      </c>
      <c r="O180" s="98">
        <v>0</v>
      </c>
      <c r="P180" s="98">
        <f t="shared" si="11"/>
        <v>0</v>
      </c>
      <c r="Q180" s="98">
        <v>0</v>
      </c>
      <c r="R180" s="98">
        <f t="shared" si="12"/>
        <v>0</v>
      </c>
      <c r="S180" s="98">
        <v>0</v>
      </c>
      <c r="T180" s="99">
        <f t="shared" si="13"/>
        <v>0</v>
      </c>
      <c r="AM180" s="100" t="s">
        <v>76</v>
      </c>
      <c r="AO180" s="100" t="s">
        <v>74</v>
      </c>
      <c r="AP180" s="100" t="s">
        <v>77</v>
      </c>
      <c r="AT180" s="7" t="s">
        <v>72</v>
      </c>
      <c r="AZ180" s="101">
        <f t="shared" si="14"/>
        <v>0</v>
      </c>
      <c r="BA180" s="101">
        <f t="shared" si="15"/>
        <v>0</v>
      </c>
      <c r="BB180" s="101">
        <f t="shared" si="16"/>
        <v>0</v>
      </c>
      <c r="BC180" s="101">
        <f t="shared" si="17"/>
        <v>0</v>
      </c>
      <c r="BD180" s="101">
        <f t="shared" si="18"/>
        <v>0</v>
      </c>
      <c r="BE180" s="7" t="s">
        <v>77</v>
      </c>
      <c r="BF180" s="101">
        <f t="shared" si="19"/>
        <v>0</v>
      </c>
      <c r="BG180" s="7" t="s">
        <v>76</v>
      </c>
      <c r="BH180" s="100" t="s">
        <v>266</v>
      </c>
    </row>
    <row r="181" spans="2:60" s="1" customFormat="1" ht="33" customHeight="1" x14ac:dyDescent="0.2">
      <c r="B181" s="89"/>
      <c r="C181" s="90" t="s">
        <v>267</v>
      </c>
      <c r="D181" s="90" t="s">
        <v>74</v>
      </c>
      <c r="E181" s="91" t="s">
        <v>268</v>
      </c>
      <c r="F181" s="92" t="s">
        <v>269</v>
      </c>
      <c r="G181" s="93" t="s">
        <v>90</v>
      </c>
      <c r="H181" s="94">
        <v>318.59999999999997</v>
      </c>
      <c r="I181" s="95"/>
      <c r="J181" s="95">
        <f t="shared" si="10"/>
        <v>0</v>
      </c>
      <c r="K181" s="96"/>
      <c r="L181" s="17"/>
      <c r="M181" s="97" t="s">
        <v>0</v>
      </c>
      <c r="N181" s="68" t="s">
        <v>23</v>
      </c>
      <c r="O181" s="98">
        <v>0</v>
      </c>
      <c r="P181" s="98">
        <f t="shared" si="11"/>
        <v>0</v>
      </c>
      <c r="Q181" s="98">
        <v>0</v>
      </c>
      <c r="R181" s="98">
        <f t="shared" si="12"/>
        <v>0</v>
      </c>
      <c r="S181" s="98">
        <v>0</v>
      </c>
      <c r="T181" s="99">
        <f t="shared" si="13"/>
        <v>0</v>
      </c>
      <c r="AM181" s="100" t="s">
        <v>76</v>
      </c>
      <c r="AO181" s="100" t="s">
        <v>74</v>
      </c>
      <c r="AP181" s="100" t="s">
        <v>77</v>
      </c>
      <c r="AT181" s="7" t="s">
        <v>72</v>
      </c>
      <c r="AZ181" s="101">
        <f t="shared" si="14"/>
        <v>0</v>
      </c>
      <c r="BA181" s="101">
        <f t="shared" si="15"/>
        <v>0</v>
      </c>
      <c r="BB181" s="101">
        <f t="shared" si="16"/>
        <v>0</v>
      </c>
      <c r="BC181" s="101">
        <f t="shared" si="17"/>
        <v>0</v>
      </c>
      <c r="BD181" s="101">
        <f t="shared" si="18"/>
        <v>0</v>
      </c>
      <c r="BE181" s="7" t="s">
        <v>77</v>
      </c>
      <c r="BF181" s="101">
        <f t="shared" si="19"/>
        <v>0</v>
      </c>
      <c r="BG181" s="7" t="s">
        <v>76</v>
      </c>
      <c r="BH181" s="100" t="s">
        <v>270</v>
      </c>
    </row>
    <row r="182" spans="2:60" s="1" customFormat="1" ht="37.9" customHeight="1" x14ac:dyDescent="0.2">
      <c r="B182" s="89"/>
      <c r="C182" s="90" t="s">
        <v>192</v>
      </c>
      <c r="D182" s="90" t="s">
        <v>74</v>
      </c>
      <c r="E182" s="91" t="s">
        <v>271</v>
      </c>
      <c r="F182" s="92" t="s">
        <v>272</v>
      </c>
      <c r="G182" s="93" t="s">
        <v>90</v>
      </c>
      <c r="H182" s="94">
        <v>318.59999999999997</v>
      </c>
      <c r="I182" s="95"/>
      <c r="J182" s="95">
        <f t="shared" si="10"/>
        <v>0</v>
      </c>
      <c r="K182" s="96"/>
      <c r="L182" s="17"/>
      <c r="M182" s="97" t="s">
        <v>0</v>
      </c>
      <c r="N182" s="68" t="s">
        <v>23</v>
      </c>
      <c r="O182" s="98">
        <v>0</v>
      </c>
      <c r="P182" s="98">
        <f t="shared" si="11"/>
        <v>0</v>
      </c>
      <c r="Q182" s="98">
        <v>0</v>
      </c>
      <c r="R182" s="98">
        <f t="shared" si="12"/>
        <v>0</v>
      </c>
      <c r="S182" s="98">
        <v>0</v>
      </c>
      <c r="T182" s="99">
        <f t="shared" si="13"/>
        <v>0</v>
      </c>
      <c r="AM182" s="100" t="s">
        <v>76</v>
      </c>
      <c r="AO182" s="100" t="s">
        <v>74</v>
      </c>
      <c r="AP182" s="100" t="s">
        <v>77</v>
      </c>
      <c r="AT182" s="7" t="s">
        <v>72</v>
      </c>
      <c r="AZ182" s="101">
        <f t="shared" si="14"/>
        <v>0</v>
      </c>
      <c r="BA182" s="101">
        <f t="shared" si="15"/>
        <v>0</v>
      </c>
      <c r="BB182" s="101">
        <f t="shared" si="16"/>
        <v>0</v>
      </c>
      <c r="BC182" s="101">
        <f t="shared" si="17"/>
        <v>0</v>
      </c>
      <c r="BD182" s="101">
        <f t="shared" si="18"/>
        <v>0</v>
      </c>
      <c r="BE182" s="7" t="s">
        <v>77</v>
      </c>
      <c r="BF182" s="101">
        <f t="shared" si="19"/>
        <v>0</v>
      </c>
      <c r="BG182" s="7" t="s">
        <v>76</v>
      </c>
      <c r="BH182" s="100" t="s">
        <v>273</v>
      </c>
    </row>
    <row r="183" spans="2:60" s="1" customFormat="1" ht="24.2" customHeight="1" x14ac:dyDescent="0.2">
      <c r="B183" s="89"/>
      <c r="C183" s="90" t="s">
        <v>274</v>
      </c>
      <c r="D183" s="90" t="s">
        <v>74</v>
      </c>
      <c r="E183" s="91" t="s">
        <v>91</v>
      </c>
      <c r="F183" s="92" t="s">
        <v>275</v>
      </c>
      <c r="G183" s="93" t="s">
        <v>90</v>
      </c>
      <c r="H183" s="94">
        <v>318.59999999999997</v>
      </c>
      <c r="I183" s="95"/>
      <c r="J183" s="95">
        <f t="shared" si="10"/>
        <v>0</v>
      </c>
      <c r="K183" s="96"/>
      <c r="L183" s="17"/>
      <c r="M183" s="97" t="s">
        <v>0</v>
      </c>
      <c r="N183" s="68" t="s">
        <v>23</v>
      </c>
      <c r="O183" s="98">
        <v>0</v>
      </c>
      <c r="P183" s="98">
        <f t="shared" si="11"/>
        <v>0</v>
      </c>
      <c r="Q183" s="98">
        <v>0</v>
      </c>
      <c r="R183" s="98">
        <f t="shared" si="12"/>
        <v>0</v>
      </c>
      <c r="S183" s="98">
        <v>0</v>
      </c>
      <c r="T183" s="99">
        <f t="shared" si="13"/>
        <v>0</v>
      </c>
      <c r="AM183" s="100" t="s">
        <v>76</v>
      </c>
      <c r="AO183" s="100" t="s">
        <v>74</v>
      </c>
      <c r="AP183" s="100" t="s">
        <v>77</v>
      </c>
      <c r="AT183" s="7" t="s">
        <v>72</v>
      </c>
      <c r="AZ183" s="101">
        <f t="shared" si="14"/>
        <v>0</v>
      </c>
      <c r="BA183" s="101">
        <f t="shared" si="15"/>
        <v>0</v>
      </c>
      <c r="BB183" s="101">
        <f t="shared" si="16"/>
        <v>0</v>
      </c>
      <c r="BC183" s="101">
        <f t="shared" si="17"/>
        <v>0</v>
      </c>
      <c r="BD183" s="101">
        <f t="shared" si="18"/>
        <v>0</v>
      </c>
      <c r="BE183" s="7" t="s">
        <v>77</v>
      </c>
      <c r="BF183" s="101">
        <f t="shared" si="19"/>
        <v>0</v>
      </c>
      <c r="BG183" s="7" t="s">
        <v>76</v>
      </c>
      <c r="BH183" s="100" t="s">
        <v>276</v>
      </c>
    </row>
    <row r="184" spans="2:60" s="1" customFormat="1" ht="24.2" customHeight="1" x14ac:dyDescent="0.2">
      <c r="B184" s="89"/>
      <c r="C184" s="90" t="s">
        <v>195</v>
      </c>
      <c r="D184" s="90" t="s">
        <v>74</v>
      </c>
      <c r="E184" s="91" t="s">
        <v>277</v>
      </c>
      <c r="F184" s="92" t="s">
        <v>278</v>
      </c>
      <c r="G184" s="93" t="s">
        <v>92</v>
      </c>
      <c r="H184" s="94">
        <v>100.8</v>
      </c>
      <c r="I184" s="95"/>
      <c r="J184" s="95">
        <f t="shared" ref="J184:J215" si="20">ROUND(I184*H184,2)</f>
        <v>0</v>
      </c>
      <c r="K184" s="96"/>
      <c r="L184" s="17"/>
      <c r="M184" s="97" t="s">
        <v>0</v>
      </c>
      <c r="N184" s="68" t="s">
        <v>23</v>
      </c>
      <c r="O184" s="98">
        <v>0</v>
      </c>
      <c r="P184" s="98">
        <f t="shared" ref="P184:P215" si="21">O184*H184</f>
        <v>0</v>
      </c>
      <c r="Q184" s="98">
        <v>0</v>
      </c>
      <c r="R184" s="98">
        <f t="shared" ref="R184:R215" si="22">Q184*H184</f>
        <v>0</v>
      </c>
      <c r="S184" s="98">
        <v>0</v>
      </c>
      <c r="T184" s="99">
        <f t="shared" ref="T184:T215" si="23">S184*H184</f>
        <v>0</v>
      </c>
      <c r="AM184" s="100" t="s">
        <v>76</v>
      </c>
      <c r="AO184" s="100" t="s">
        <v>74</v>
      </c>
      <c r="AP184" s="100" t="s">
        <v>77</v>
      </c>
      <c r="AT184" s="7" t="s">
        <v>72</v>
      </c>
      <c r="AZ184" s="101">
        <f t="shared" ref="AZ184:AZ218" si="24">IF(N184="základná",J184,0)</f>
        <v>0</v>
      </c>
      <c r="BA184" s="101">
        <f t="shared" ref="BA184:BA218" si="25">IF(N184="znížená",J184,0)</f>
        <v>0</v>
      </c>
      <c r="BB184" s="101">
        <f t="shared" ref="BB184:BB218" si="26">IF(N184="zákl. prenesená",J184,0)</f>
        <v>0</v>
      </c>
      <c r="BC184" s="101">
        <f t="shared" ref="BC184:BC218" si="27">IF(N184="zníž. prenesená",J184,0)</f>
        <v>0</v>
      </c>
      <c r="BD184" s="101">
        <f t="shared" ref="BD184:BD218" si="28">IF(N184="nulová",J184,0)</f>
        <v>0</v>
      </c>
      <c r="BE184" s="7" t="s">
        <v>77</v>
      </c>
      <c r="BF184" s="101">
        <f t="shared" ref="BF184:BF218" si="29">ROUND(I184*H184,2)</f>
        <v>0</v>
      </c>
      <c r="BG184" s="7" t="s">
        <v>76</v>
      </c>
      <c r="BH184" s="100" t="s">
        <v>279</v>
      </c>
    </row>
    <row r="185" spans="2:60" s="1" customFormat="1" ht="24.2" customHeight="1" x14ac:dyDescent="0.2">
      <c r="B185" s="89"/>
      <c r="C185" s="90" t="s">
        <v>280</v>
      </c>
      <c r="D185" s="90" t="s">
        <v>74</v>
      </c>
      <c r="E185" s="91" t="s">
        <v>281</v>
      </c>
      <c r="F185" s="92" t="s">
        <v>282</v>
      </c>
      <c r="G185" s="93" t="s">
        <v>75</v>
      </c>
      <c r="H185" s="94">
        <v>27</v>
      </c>
      <c r="I185" s="95"/>
      <c r="J185" s="95">
        <f t="shared" si="20"/>
        <v>0</v>
      </c>
      <c r="K185" s="96"/>
      <c r="L185" s="17"/>
      <c r="M185" s="97" t="s">
        <v>0</v>
      </c>
      <c r="N185" s="68" t="s">
        <v>23</v>
      </c>
      <c r="O185" s="98">
        <v>0</v>
      </c>
      <c r="P185" s="98">
        <f t="shared" si="21"/>
        <v>0</v>
      </c>
      <c r="Q185" s="98">
        <v>0</v>
      </c>
      <c r="R185" s="98">
        <f t="shared" si="22"/>
        <v>0</v>
      </c>
      <c r="S185" s="98">
        <v>0</v>
      </c>
      <c r="T185" s="99">
        <f t="shared" si="23"/>
        <v>0</v>
      </c>
      <c r="AM185" s="100" t="s">
        <v>76</v>
      </c>
      <c r="AO185" s="100" t="s">
        <v>74</v>
      </c>
      <c r="AP185" s="100" t="s">
        <v>77</v>
      </c>
      <c r="AT185" s="7" t="s">
        <v>72</v>
      </c>
      <c r="AZ185" s="101">
        <f t="shared" si="24"/>
        <v>0</v>
      </c>
      <c r="BA185" s="101">
        <f t="shared" si="25"/>
        <v>0</v>
      </c>
      <c r="BB185" s="101">
        <f t="shared" si="26"/>
        <v>0</v>
      </c>
      <c r="BC185" s="101">
        <f t="shared" si="27"/>
        <v>0</v>
      </c>
      <c r="BD185" s="101">
        <f t="shared" si="28"/>
        <v>0</v>
      </c>
      <c r="BE185" s="7" t="s">
        <v>77</v>
      </c>
      <c r="BF185" s="101">
        <f t="shared" si="29"/>
        <v>0</v>
      </c>
      <c r="BG185" s="7" t="s">
        <v>76</v>
      </c>
      <c r="BH185" s="100" t="s">
        <v>283</v>
      </c>
    </row>
    <row r="186" spans="2:60" s="1" customFormat="1" ht="24.2" customHeight="1" x14ac:dyDescent="0.2">
      <c r="B186" s="89"/>
      <c r="C186" s="90" t="s">
        <v>199</v>
      </c>
      <c r="D186" s="90" t="s">
        <v>74</v>
      </c>
      <c r="E186" s="91" t="s">
        <v>284</v>
      </c>
      <c r="F186" s="92" t="s">
        <v>285</v>
      </c>
      <c r="G186" s="93" t="s">
        <v>75</v>
      </c>
      <c r="H186" s="94">
        <v>5.3999999999999995</v>
      </c>
      <c r="I186" s="95"/>
      <c r="J186" s="95">
        <f t="shared" si="20"/>
        <v>0</v>
      </c>
      <c r="K186" s="96"/>
      <c r="L186" s="17"/>
      <c r="M186" s="97" t="s">
        <v>0</v>
      </c>
      <c r="N186" s="68" t="s">
        <v>23</v>
      </c>
      <c r="O186" s="98">
        <v>0</v>
      </c>
      <c r="P186" s="98">
        <f t="shared" si="21"/>
        <v>0</v>
      </c>
      <c r="Q186" s="98">
        <v>0</v>
      </c>
      <c r="R186" s="98">
        <f t="shared" si="22"/>
        <v>0</v>
      </c>
      <c r="S186" s="98">
        <v>0</v>
      </c>
      <c r="T186" s="99">
        <f t="shared" si="23"/>
        <v>0</v>
      </c>
      <c r="AM186" s="100" t="s">
        <v>76</v>
      </c>
      <c r="AO186" s="100" t="s">
        <v>74</v>
      </c>
      <c r="AP186" s="100" t="s">
        <v>77</v>
      </c>
      <c r="AT186" s="7" t="s">
        <v>72</v>
      </c>
      <c r="AZ186" s="101">
        <f t="shared" si="24"/>
        <v>0</v>
      </c>
      <c r="BA186" s="101">
        <f t="shared" si="25"/>
        <v>0</v>
      </c>
      <c r="BB186" s="101">
        <f t="shared" si="26"/>
        <v>0</v>
      </c>
      <c r="BC186" s="101">
        <f t="shared" si="27"/>
        <v>0</v>
      </c>
      <c r="BD186" s="101">
        <f t="shared" si="28"/>
        <v>0</v>
      </c>
      <c r="BE186" s="7" t="s">
        <v>77</v>
      </c>
      <c r="BF186" s="101">
        <f t="shared" si="29"/>
        <v>0</v>
      </c>
      <c r="BG186" s="7" t="s">
        <v>76</v>
      </c>
      <c r="BH186" s="100" t="s">
        <v>286</v>
      </c>
    </row>
    <row r="187" spans="2:60" s="1" customFormat="1" ht="24.2" customHeight="1" x14ac:dyDescent="0.2">
      <c r="B187" s="89"/>
      <c r="C187" s="90" t="s">
        <v>287</v>
      </c>
      <c r="D187" s="90" t="s">
        <v>74</v>
      </c>
      <c r="E187" s="91" t="s">
        <v>288</v>
      </c>
      <c r="F187" s="92" t="s">
        <v>289</v>
      </c>
      <c r="G187" s="93" t="s">
        <v>75</v>
      </c>
      <c r="H187" s="94">
        <v>32.4</v>
      </c>
      <c r="I187" s="95"/>
      <c r="J187" s="95">
        <f t="shared" si="20"/>
        <v>0</v>
      </c>
      <c r="K187" s="96"/>
      <c r="L187" s="17"/>
      <c r="M187" s="97" t="s">
        <v>0</v>
      </c>
      <c r="N187" s="68" t="s">
        <v>23</v>
      </c>
      <c r="O187" s="98">
        <v>0</v>
      </c>
      <c r="P187" s="98">
        <f t="shared" si="21"/>
        <v>0</v>
      </c>
      <c r="Q187" s="98">
        <v>0</v>
      </c>
      <c r="R187" s="98">
        <f t="shared" si="22"/>
        <v>0</v>
      </c>
      <c r="S187" s="98">
        <v>0</v>
      </c>
      <c r="T187" s="99">
        <f t="shared" si="23"/>
        <v>0</v>
      </c>
      <c r="AM187" s="100" t="s">
        <v>76</v>
      </c>
      <c r="AO187" s="100" t="s">
        <v>74</v>
      </c>
      <c r="AP187" s="100" t="s">
        <v>77</v>
      </c>
      <c r="AT187" s="7" t="s">
        <v>72</v>
      </c>
      <c r="AZ187" s="101">
        <f t="shared" si="24"/>
        <v>0</v>
      </c>
      <c r="BA187" s="101">
        <f t="shared" si="25"/>
        <v>0</v>
      </c>
      <c r="BB187" s="101">
        <f t="shared" si="26"/>
        <v>0</v>
      </c>
      <c r="BC187" s="101">
        <f t="shared" si="27"/>
        <v>0</v>
      </c>
      <c r="BD187" s="101">
        <f t="shared" si="28"/>
        <v>0</v>
      </c>
      <c r="BE187" s="7" t="s">
        <v>77</v>
      </c>
      <c r="BF187" s="101">
        <f t="shared" si="29"/>
        <v>0</v>
      </c>
      <c r="BG187" s="7" t="s">
        <v>76</v>
      </c>
      <c r="BH187" s="100" t="s">
        <v>290</v>
      </c>
    </row>
    <row r="188" spans="2:60" s="1" customFormat="1" ht="33" customHeight="1" x14ac:dyDescent="0.2">
      <c r="B188" s="89"/>
      <c r="C188" s="90" t="s">
        <v>206</v>
      </c>
      <c r="D188" s="90" t="s">
        <v>74</v>
      </c>
      <c r="E188" s="91" t="s">
        <v>291</v>
      </c>
      <c r="F188" s="92" t="s">
        <v>292</v>
      </c>
      <c r="G188" s="93" t="s">
        <v>92</v>
      </c>
      <c r="H188" s="94">
        <v>9</v>
      </c>
      <c r="I188" s="95"/>
      <c r="J188" s="95">
        <f t="shared" si="20"/>
        <v>0</v>
      </c>
      <c r="K188" s="96"/>
      <c r="L188" s="17"/>
      <c r="M188" s="97" t="s">
        <v>0</v>
      </c>
      <c r="N188" s="68" t="s">
        <v>23</v>
      </c>
      <c r="O188" s="98">
        <v>0</v>
      </c>
      <c r="P188" s="98">
        <f t="shared" si="21"/>
        <v>0</v>
      </c>
      <c r="Q188" s="98">
        <v>0</v>
      </c>
      <c r="R188" s="98">
        <f t="shared" si="22"/>
        <v>0</v>
      </c>
      <c r="S188" s="98">
        <v>0</v>
      </c>
      <c r="T188" s="99">
        <f t="shared" si="23"/>
        <v>0</v>
      </c>
      <c r="AM188" s="100" t="s">
        <v>76</v>
      </c>
      <c r="AO188" s="100" t="s">
        <v>74</v>
      </c>
      <c r="AP188" s="100" t="s">
        <v>77</v>
      </c>
      <c r="AT188" s="7" t="s">
        <v>72</v>
      </c>
      <c r="AZ188" s="101">
        <f t="shared" si="24"/>
        <v>0</v>
      </c>
      <c r="BA188" s="101">
        <f t="shared" si="25"/>
        <v>0</v>
      </c>
      <c r="BB188" s="101">
        <f t="shared" si="26"/>
        <v>0</v>
      </c>
      <c r="BC188" s="101">
        <f t="shared" si="27"/>
        <v>0</v>
      </c>
      <c r="BD188" s="101">
        <f t="shared" si="28"/>
        <v>0</v>
      </c>
      <c r="BE188" s="7" t="s">
        <v>77</v>
      </c>
      <c r="BF188" s="101">
        <f t="shared" si="29"/>
        <v>0</v>
      </c>
      <c r="BG188" s="7" t="s">
        <v>76</v>
      </c>
      <c r="BH188" s="100" t="s">
        <v>293</v>
      </c>
    </row>
    <row r="189" spans="2:60" s="1" customFormat="1" ht="16.5" customHeight="1" x14ac:dyDescent="0.2">
      <c r="B189" s="89"/>
      <c r="C189" s="102" t="s">
        <v>294</v>
      </c>
      <c r="D189" s="102" t="s">
        <v>82</v>
      </c>
      <c r="E189" s="103" t="s">
        <v>295</v>
      </c>
      <c r="F189" s="104" t="s">
        <v>296</v>
      </c>
      <c r="G189" s="105" t="s">
        <v>92</v>
      </c>
      <c r="H189" s="106">
        <v>32.4</v>
      </c>
      <c r="I189" s="107"/>
      <c r="J189" s="107">
        <f t="shared" si="20"/>
        <v>0</v>
      </c>
      <c r="K189" s="108"/>
      <c r="L189" s="109"/>
      <c r="M189" s="110" t="s">
        <v>0</v>
      </c>
      <c r="N189" s="111" t="s">
        <v>23</v>
      </c>
      <c r="O189" s="98">
        <v>0</v>
      </c>
      <c r="P189" s="98">
        <f t="shared" si="21"/>
        <v>0</v>
      </c>
      <c r="Q189" s="98">
        <v>0.2</v>
      </c>
      <c r="R189" s="98">
        <f t="shared" si="22"/>
        <v>6.48</v>
      </c>
      <c r="S189" s="98">
        <v>0</v>
      </c>
      <c r="T189" s="99">
        <f t="shared" si="23"/>
        <v>0</v>
      </c>
      <c r="AM189" s="100" t="s">
        <v>84</v>
      </c>
      <c r="AO189" s="100" t="s">
        <v>82</v>
      </c>
      <c r="AP189" s="100" t="s">
        <v>77</v>
      </c>
      <c r="AT189" s="7" t="s">
        <v>72</v>
      </c>
      <c r="AZ189" s="101">
        <f t="shared" si="24"/>
        <v>0</v>
      </c>
      <c r="BA189" s="101">
        <f t="shared" si="25"/>
        <v>0</v>
      </c>
      <c r="BB189" s="101">
        <f t="shared" si="26"/>
        <v>0</v>
      </c>
      <c r="BC189" s="101">
        <f t="shared" si="27"/>
        <v>0</v>
      </c>
      <c r="BD189" s="101">
        <f t="shared" si="28"/>
        <v>0</v>
      </c>
      <c r="BE189" s="7" t="s">
        <v>77</v>
      </c>
      <c r="BF189" s="101">
        <f t="shared" si="29"/>
        <v>0</v>
      </c>
      <c r="BG189" s="7" t="s">
        <v>76</v>
      </c>
      <c r="BH189" s="100" t="s">
        <v>297</v>
      </c>
    </row>
    <row r="190" spans="2:60" s="1" customFormat="1" ht="24.2" customHeight="1" x14ac:dyDescent="0.2">
      <c r="B190" s="89"/>
      <c r="C190" s="102" t="s">
        <v>266</v>
      </c>
      <c r="D190" s="102" t="s">
        <v>82</v>
      </c>
      <c r="E190" s="103" t="s">
        <v>298</v>
      </c>
      <c r="F190" s="104" t="s">
        <v>299</v>
      </c>
      <c r="G190" s="105" t="s">
        <v>87</v>
      </c>
      <c r="H190" s="106">
        <v>43.199999999999996</v>
      </c>
      <c r="I190" s="107"/>
      <c r="J190" s="107">
        <f t="shared" si="20"/>
        <v>0</v>
      </c>
      <c r="K190" s="108"/>
      <c r="L190" s="109"/>
      <c r="M190" s="110" t="s">
        <v>0</v>
      </c>
      <c r="N190" s="111" t="s">
        <v>23</v>
      </c>
      <c r="O190" s="98">
        <v>0</v>
      </c>
      <c r="P190" s="98">
        <f t="shared" si="21"/>
        <v>0</v>
      </c>
      <c r="Q190" s="98">
        <v>0.09</v>
      </c>
      <c r="R190" s="98">
        <f t="shared" si="22"/>
        <v>3.8879999999999995</v>
      </c>
      <c r="S190" s="98">
        <v>0</v>
      </c>
      <c r="T190" s="99">
        <f t="shared" si="23"/>
        <v>0</v>
      </c>
      <c r="AM190" s="100" t="s">
        <v>84</v>
      </c>
      <c r="AO190" s="100" t="s">
        <v>82</v>
      </c>
      <c r="AP190" s="100" t="s">
        <v>77</v>
      </c>
      <c r="AT190" s="7" t="s">
        <v>72</v>
      </c>
      <c r="AZ190" s="101">
        <f t="shared" si="24"/>
        <v>0</v>
      </c>
      <c r="BA190" s="101">
        <f t="shared" si="25"/>
        <v>0</v>
      </c>
      <c r="BB190" s="101">
        <f t="shared" si="26"/>
        <v>0</v>
      </c>
      <c r="BC190" s="101">
        <f t="shared" si="27"/>
        <v>0</v>
      </c>
      <c r="BD190" s="101">
        <f t="shared" si="28"/>
        <v>0</v>
      </c>
      <c r="BE190" s="7" t="s">
        <v>77</v>
      </c>
      <c r="BF190" s="101">
        <f t="shared" si="29"/>
        <v>0</v>
      </c>
      <c r="BG190" s="7" t="s">
        <v>76</v>
      </c>
      <c r="BH190" s="100" t="s">
        <v>300</v>
      </c>
    </row>
    <row r="191" spans="2:60" s="1" customFormat="1" ht="37.9" customHeight="1" x14ac:dyDescent="0.2">
      <c r="B191" s="89"/>
      <c r="C191" s="90" t="s">
        <v>301</v>
      </c>
      <c r="D191" s="90" t="s">
        <v>74</v>
      </c>
      <c r="E191" s="91" t="s">
        <v>302</v>
      </c>
      <c r="F191" s="92" t="s">
        <v>303</v>
      </c>
      <c r="G191" s="93" t="s">
        <v>92</v>
      </c>
      <c r="H191" s="94">
        <v>75.599999999999994</v>
      </c>
      <c r="I191" s="95"/>
      <c r="J191" s="95">
        <f t="shared" si="20"/>
        <v>0</v>
      </c>
      <c r="K191" s="96"/>
      <c r="L191" s="17"/>
      <c r="M191" s="97" t="s">
        <v>0</v>
      </c>
      <c r="N191" s="68" t="s">
        <v>23</v>
      </c>
      <c r="O191" s="98">
        <v>0</v>
      </c>
      <c r="P191" s="98">
        <f t="shared" si="21"/>
        <v>0</v>
      </c>
      <c r="Q191" s="98">
        <v>0</v>
      </c>
      <c r="R191" s="98">
        <f t="shared" si="22"/>
        <v>0</v>
      </c>
      <c r="S191" s="98">
        <v>0</v>
      </c>
      <c r="T191" s="99">
        <f t="shared" si="23"/>
        <v>0</v>
      </c>
      <c r="AM191" s="100" t="s">
        <v>76</v>
      </c>
      <c r="AO191" s="100" t="s">
        <v>74</v>
      </c>
      <c r="AP191" s="100" t="s">
        <v>77</v>
      </c>
      <c r="AT191" s="7" t="s">
        <v>72</v>
      </c>
      <c r="AZ191" s="101">
        <f t="shared" si="24"/>
        <v>0</v>
      </c>
      <c r="BA191" s="101">
        <f t="shared" si="25"/>
        <v>0</v>
      </c>
      <c r="BB191" s="101">
        <f t="shared" si="26"/>
        <v>0</v>
      </c>
      <c r="BC191" s="101">
        <f t="shared" si="27"/>
        <v>0</v>
      </c>
      <c r="BD191" s="101">
        <f t="shared" si="28"/>
        <v>0</v>
      </c>
      <c r="BE191" s="7" t="s">
        <v>77</v>
      </c>
      <c r="BF191" s="101">
        <f t="shared" si="29"/>
        <v>0</v>
      </c>
      <c r="BG191" s="7" t="s">
        <v>76</v>
      </c>
      <c r="BH191" s="100" t="s">
        <v>304</v>
      </c>
    </row>
    <row r="192" spans="2:60" s="1" customFormat="1" ht="37.9" customHeight="1" x14ac:dyDescent="0.2">
      <c r="B192" s="89"/>
      <c r="C192" s="90" t="s">
        <v>209</v>
      </c>
      <c r="D192" s="90" t="s">
        <v>74</v>
      </c>
      <c r="E192" s="91" t="s">
        <v>305</v>
      </c>
      <c r="F192" s="92" t="s">
        <v>306</v>
      </c>
      <c r="G192" s="93" t="s">
        <v>99</v>
      </c>
      <c r="H192" s="94">
        <v>3.06</v>
      </c>
      <c r="I192" s="95"/>
      <c r="J192" s="95">
        <f t="shared" si="20"/>
        <v>0</v>
      </c>
      <c r="K192" s="96"/>
      <c r="L192" s="17"/>
      <c r="M192" s="97" t="s">
        <v>0</v>
      </c>
      <c r="N192" s="68" t="s">
        <v>23</v>
      </c>
      <c r="O192" s="98">
        <v>0</v>
      </c>
      <c r="P192" s="98">
        <f t="shared" si="21"/>
        <v>0</v>
      </c>
      <c r="Q192" s="98">
        <v>0</v>
      </c>
      <c r="R192" s="98">
        <f t="shared" si="22"/>
        <v>0</v>
      </c>
      <c r="S192" s="98">
        <v>0</v>
      </c>
      <c r="T192" s="99">
        <f t="shared" si="23"/>
        <v>0</v>
      </c>
      <c r="AM192" s="100" t="s">
        <v>76</v>
      </c>
      <c r="AO192" s="100" t="s">
        <v>74</v>
      </c>
      <c r="AP192" s="100" t="s">
        <v>77</v>
      </c>
      <c r="AT192" s="7" t="s">
        <v>72</v>
      </c>
      <c r="AZ192" s="101">
        <f t="shared" si="24"/>
        <v>0</v>
      </c>
      <c r="BA192" s="101">
        <f t="shared" si="25"/>
        <v>0</v>
      </c>
      <c r="BB192" s="101">
        <f t="shared" si="26"/>
        <v>0</v>
      </c>
      <c r="BC192" s="101">
        <f t="shared" si="27"/>
        <v>0</v>
      </c>
      <c r="BD192" s="101">
        <f t="shared" si="28"/>
        <v>0</v>
      </c>
      <c r="BE192" s="7" t="s">
        <v>77</v>
      </c>
      <c r="BF192" s="101">
        <f t="shared" si="29"/>
        <v>0</v>
      </c>
      <c r="BG192" s="7" t="s">
        <v>76</v>
      </c>
      <c r="BH192" s="100" t="s">
        <v>307</v>
      </c>
    </row>
    <row r="193" spans="2:60" s="1" customFormat="1" ht="24.2" customHeight="1" x14ac:dyDescent="0.2">
      <c r="B193" s="89"/>
      <c r="C193" s="90" t="s">
        <v>308</v>
      </c>
      <c r="D193" s="90" t="s">
        <v>74</v>
      </c>
      <c r="E193" s="91" t="s">
        <v>309</v>
      </c>
      <c r="F193" s="92" t="s">
        <v>310</v>
      </c>
      <c r="G193" s="93" t="s">
        <v>87</v>
      </c>
      <c r="H193" s="94">
        <v>30.599999999999998</v>
      </c>
      <c r="I193" s="95"/>
      <c r="J193" s="95">
        <f t="shared" si="20"/>
        <v>0</v>
      </c>
      <c r="K193" s="96"/>
      <c r="L193" s="17"/>
      <c r="M193" s="97" t="s">
        <v>0</v>
      </c>
      <c r="N193" s="68" t="s">
        <v>23</v>
      </c>
      <c r="O193" s="98">
        <v>0</v>
      </c>
      <c r="P193" s="98">
        <f t="shared" si="21"/>
        <v>0</v>
      </c>
      <c r="Q193" s="98">
        <v>0</v>
      </c>
      <c r="R193" s="98">
        <f t="shared" si="22"/>
        <v>0</v>
      </c>
      <c r="S193" s="98">
        <v>0</v>
      </c>
      <c r="T193" s="99">
        <f t="shared" si="23"/>
        <v>0</v>
      </c>
      <c r="AM193" s="100" t="s">
        <v>76</v>
      </c>
      <c r="AO193" s="100" t="s">
        <v>74</v>
      </c>
      <c r="AP193" s="100" t="s">
        <v>77</v>
      </c>
      <c r="AT193" s="7" t="s">
        <v>72</v>
      </c>
      <c r="AZ193" s="101">
        <f t="shared" si="24"/>
        <v>0</v>
      </c>
      <c r="BA193" s="101">
        <f t="shared" si="25"/>
        <v>0</v>
      </c>
      <c r="BB193" s="101">
        <f t="shared" si="26"/>
        <v>0</v>
      </c>
      <c r="BC193" s="101">
        <f t="shared" si="27"/>
        <v>0</v>
      </c>
      <c r="BD193" s="101">
        <f t="shared" si="28"/>
        <v>0</v>
      </c>
      <c r="BE193" s="7" t="s">
        <v>77</v>
      </c>
      <c r="BF193" s="101">
        <f t="shared" si="29"/>
        <v>0</v>
      </c>
      <c r="BG193" s="7" t="s">
        <v>76</v>
      </c>
      <c r="BH193" s="100" t="s">
        <v>311</v>
      </c>
    </row>
    <row r="194" spans="2:60" s="1" customFormat="1" ht="44.25" customHeight="1" x14ac:dyDescent="0.2">
      <c r="B194" s="89"/>
      <c r="C194" s="90" t="s">
        <v>213</v>
      </c>
      <c r="D194" s="90" t="s">
        <v>74</v>
      </c>
      <c r="E194" s="91" t="s">
        <v>312</v>
      </c>
      <c r="F194" s="92" t="s">
        <v>313</v>
      </c>
      <c r="G194" s="93" t="s">
        <v>92</v>
      </c>
      <c r="H194" s="94">
        <v>338.4</v>
      </c>
      <c r="I194" s="95"/>
      <c r="J194" s="95">
        <f t="shared" si="20"/>
        <v>0</v>
      </c>
      <c r="K194" s="96"/>
      <c r="L194" s="17"/>
      <c r="M194" s="97" t="s">
        <v>0</v>
      </c>
      <c r="N194" s="68" t="s">
        <v>23</v>
      </c>
      <c r="O194" s="98">
        <v>0</v>
      </c>
      <c r="P194" s="98">
        <f t="shared" si="21"/>
        <v>0</v>
      </c>
      <c r="Q194" s="98">
        <v>0</v>
      </c>
      <c r="R194" s="98">
        <f t="shared" si="22"/>
        <v>0</v>
      </c>
      <c r="S194" s="98">
        <v>0</v>
      </c>
      <c r="T194" s="99">
        <f t="shared" si="23"/>
        <v>0</v>
      </c>
      <c r="AM194" s="100" t="s">
        <v>76</v>
      </c>
      <c r="AO194" s="100" t="s">
        <v>74</v>
      </c>
      <c r="AP194" s="100" t="s">
        <v>77</v>
      </c>
      <c r="AT194" s="7" t="s">
        <v>72</v>
      </c>
      <c r="AZ194" s="101">
        <f t="shared" si="24"/>
        <v>0</v>
      </c>
      <c r="BA194" s="101">
        <f t="shared" si="25"/>
        <v>0</v>
      </c>
      <c r="BB194" s="101">
        <f t="shared" si="26"/>
        <v>0</v>
      </c>
      <c r="BC194" s="101">
        <f t="shared" si="27"/>
        <v>0</v>
      </c>
      <c r="BD194" s="101">
        <f t="shared" si="28"/>
        <v>0</v>
      </c>
      <c r="BE194" s="7" t="s">
        <v>77</v>
      </c>
      <c r="BF194" s="101">
        <f t="shared" si="29"/>
        <v>0</v>
      </c>
      <c r="BG194" s="7" t="s">
        <v>76</v>
      </c>
      <c r="BH194" s="100" t="s">
        <v>314</v>
      </c>
    </row>
    <row r="195" spans="2:60" s="1" customFormat="1" ht="24.2" customHeight="1" x14ac:dyDescent="0.2">
      <c r="B195" s="89"/>
      <c r="C195" s="90" t="s">
        <v>315</v>
      </c>
      <c r="D195" s="90" t="s">
        <v>74</v>
      </c>
      <c r="E195" s="91" t="s">
        <v>316</v>
      </c>
      <c r="F195" s="92" t="s">
        <v>317</v>
      </c>
      <c r="G195" s="93" t="s">
        <v>92</v>
      </c>
      <c r="H195" s="94">
        <v>338.4</v>
      </c>
      <c r="I195" s="95"/>
      <c r="J195" s="95">
        <f t="shared" si="20"/>
        <v>0</v>
      </c>
      <c r="K195" s="96"/>
      <c r="L195" s="17"/>
      <c r="M195" s="97" t="s">
        <v>0</v>
      </c>
      <c r="N195" s="68" t="s">
        <v>23</v>
      </c>
      <c r="O195" s="98">
        <v>0</v>
      </c>
      <c r="P195" s="98">
        <f t="shared" si="21"/>
        <v>0</v>
      </c>
      <c r="Q195" s="98">
        <v>0</v>
      </c>
      <c r="R195" s="98">
        <f t="shared" si="22"/>
        <v>0</v>
      </c>
      <c r="S195" s="98">
        <v>0</v>
      </c>
      <c r="T195" s="99">
        <f t="shared" si="23"/>
        <v>0</v>
      </c>
      <c r="AM195" s="100" t="s">
        <v>76</v>
      </c>
      <c r="AO195" s="100" t="s">
        <v>74</v>
      </c>
      <c r="AP195" s="100" t="s">
        <v>77</v>
      </c>
      <c r="AT195" s="7" t="s">
        <v>72</v>
      </c>
      <c r="AZ195" s="101">
        <f t="shared" si="24"/>
        <v>0</v>
      </c>
      <c r="BA195" s="101">
        <f t="shared" si="25"/>
        <v>0</v>
      </c>
      <c r="BB195" s="101">
        <f t="shared" si="26"/>
        <v>0</v>
      </c>
      <c r="BC195" s="101">
        <f t="shared" si="27"/>
        <v>0</v>
      </c>
      <c r="BD195" s="101">
        <f t="shared" si="28"/>
        <v>0</v>
      </c>
      <c r="BE195" s="7" t="s">
        <v>77</v>
      </c>
      <c r="BF195" s="101">
        <f t="shared" si="29"/>
        <v>0</v>
      </c>
      <c r="BG195" s="7" t="s">
        <v>76</v>
      </c>
      <c r="BH195" s="100" t="s">
        <v>318</v>
      </c>
    </row>
    <row r="196" spans="2:60" s="1" customFormat="1" ht="24.2" customHeight="1" x14ac:dyDescent="0.2">
      <c r="B196" s="89"/>
      <c r="C196" s="90" t="s">
        <v>216</v>
      </c>
      <c r="D196" s="90" t="s">
        <v>74</v>
      </c>
      <c r="E196" s="91" t="s">
        <v>319</v>
      </c>
      <c r="F196" s="92" t="s">
        <v>320</v>
      </c>
      <c r="G196" s="93" t="s">
        <v>92</v>
      </c>
      <c r="H196" s="94">
        <v>144</v>
      </c>
      <c r="I196" s="95"/>
      <c r="J196" s="95">
        <f t="shared" si="20"/>
        <v>0</v>
      </c>
      <c r="K196" s="96"/>
      <c r="L196" s="17"/>
      <c r="M196" s="97" t="s">
        <v>0</v>
      </c>
      <c r="N196" s="68" t="s">
        <v>23</v>
      </c>
      <c r="O196" s="98">
        <v>0</v>
      </c>
      <c r="P196" s="98">
        <f t="shared" si="21"/>
        <v>0</v>
      </c>
      <c r="Q196" s="98">
        <v>0</v>
      </c>
      <c r="R196" s="98">
        <f t="shared" si="22"/>
        <v>0</v>
      </c>
      <c r="S196" s="98">
        <v>0</v>
      </c>
      <c r="T196" s="99">
        <f t="shared" si="23"/>
        <v>0</v>
      </c>
      <c r="AM196" s="100" t="s">
        <v>76</v>
      </c>
      <c r="AO196" s="100" t="s">
        <v>74</v>
      </c>
      <c r="AP196" s="100" t="s">
        <v>77</v>
      </c>
      <c r="AT196" s="7" t="s">
        <v>72</v>
      </c>
      <c r="AZ196" s="101">
        <f t="shared" si="24"/>
        <v>0</v>
      </c>
      <c r="BA196" s="101">
        <f t="shared" si="25"/>
        <v>0</v>
      </c>
      <c r="BB196" s="101">
        <f t="shared" si="26"/>
        <v>0</v>
      </c>
      <c r="BC196" s="101">
        <f t="shared" si="27"/>
        <v>0</v>
      </c>
      <c r="BD196" s="101">
        <f t="shared" si="28"/>
        <v>0</v>
      </c>
      <c r="BE196" s="7" t="s">
        <v>77</v>
      </c>
      <c r="BF196" s="101">
        <f t="shared" si="29"/>
        <v>0</v>
      </c>
      <c r="BG196" s="7" t="s">
        <v>76</v>
      </c>
      <c r="BH196" s="100" t="s">
        <v>321</v>
      </c>
    </row>
    <row r="197" spans="2:60" s="1" customFormat="1" ht="24.2" customHeight="1" x14ac:dyDescent="0.2">
      <c r="B197" s="89"/>
      <c r="C197" s="90" t="s">
        <v>322</v>
      </c>
      <c r="D197" s="90" t="s">
        <v>74</v>
      </c>
      <c r="E197" s="91" t="s">
        <v>323</v>
      </c>
      <c r="F197" s="92" t="s">
        <v>324</v>
      </c>
      <c r="G197" s="93" t="s">
        <v>83</v>
      </c>
      <c r="H197" s="94">
        <v>95.399999999999991</v>
      </c>
      <c r="I197" s="95"/>
      <c r="J197" s="95">
        <f t="shared" si="20"/>
        <v>0</v>
      </c>
      <c r="K197" s="96"/>
      <c r="L197" s="17"/>
      <c r="M197" s="97" t="s">
        <v>0</v>
      </c>
      <c r="N197" s="68" t="s">
        <v>23</v>
      </c>
      <c r="O197" s="98">
        <v>0</v>
      </c>
      <c r="P197" s="98">
        <f t="shared" si="21"/>
        <v>0</v>
      </c>
      <c r="Q197" s="98">
        <v>0</v>
      </c>
      <c r="R197" s="98">
        <f t="shared" si="22"/>
        <v>0</v>
      </c>
      <c r="S197" s="98">
        <v>0</v>
      </c>
      <c r="T197" s="99">
        <f t="shared" si="23"/>
        <v>0</v>
      </c>
      <c r="AM197" s="100" t="s">
        <v>76</v>
      </c>
      <c r="AO197" s="100" t="s">
        <v>74</v>
      </c>
      <c r="AP197" s="100" t="s">
        <v>77</v>
      </c>
      <c r="AT197" s="7" t="s">
        <v>72</v>
      </c>
      <c r="AZ197" s="101">
        <f t="shared" si="24"/>
        <v>0</v>
      </c>
      <c r="BA197" s="101">
        <f t="shared" si="25"/>
        <v>0</v>
      </c>
      <c r="BB197" s="101">
        <f t="shared" si="26"/>
        <v>0</v>
      </c>
      <c r="BC197" s="101">
        <f t="shared" si="27"/>
        <v>0</v>
      </c>
      <c r="BD197" s="101">
        <f t="shared" si="28"/>
        <v>0</v>
      </c>
      <c r="BE197" s="7" t="s">
        <v>77</v>
      </c>
      <c r="BF197" s="101">
        <f t="shared" si="29"/>
        <v>0</v>
      </c>
      <c r="BG197" s="7" t="s">
        <v>76</v>
      </c>
      <c r="BH197" s="100" t="s">
        <v>325</v>
      </c>
    </row>
    <row r="198" spans="2:60" s="1" customFormat="1" ht="24.2" customHeight="1" x14ac:dyDescent="0.2">
      <c r="B198" s="89"/>
      <c r="C198" s="90" t="s">
        <v>220</v>
      </c>
      <c r="D198" s="90" t="s">
        <v>74</v>
      </c>
      <c r="E198" s="91" t="s">
        <v>326</v>
      </c>
      <c r="F198" s="92" t="s">
        <v>327</v>
      </c>
      <c r="G198" s="93" t="s">
        <v>75</v>
      </c>
      <c r="H198" s="94">
        <v>1458</v>
      </c>
      <c r="I198" s="95"/>
      <c r="J198" s="95">
        <f t="shared" si="20"/>
        <v>0</v>
      </c>
      <c r="K198" s="96"/>
      <c r="L198" s="17"/>
      <c r="M198" s="97" t="s">
        <v>0</v>
      </c>
      <c r="N198" s="68" t="s">
        <v>23</v>
      </c>
      <c r="O198" s="98">
        <v>0</v>
      </c>
      <c r="P198" s="98">
        <f t="shared" si="21"/>
        <v>0</v>
      </c>
      <c r="Q198" s="98">
        <v>0</v>
      </c>
      <c r="R198" s="98">
        <f t="shared" si="22"/>
        <v>0</v>
      </c>
      <c r="S198" s="98">
        <v>0</v>
      </c>
      <c r="T198" s="99">
        <f t="shared" si="23"/>
        <v>0</v>
      </c>
      <c r="AM198" s="100" t="s">
        <v>76</v>
      </c>
      <c r="AO198" s="100" t="s">
        <v>74</v>
      </c>
      <c r="AP198" s="100" t="s">
        <v>77</v>
      </c>
      <c r="AT198" s="7" t="s">
        <v>72</v>
      </c>
      <c r="AZ198" s="101">
        <f t="shared" si="24"/>
        <v>0</v>
      </c>
      <c r="BA198" s="101">
        <f t="shared" si="25"/>
        <v>0</v>
      </c>
      <c r="BB198" s="101">
        <f t="shared" si="26"/>
        <v>0</v>
      </c>
      <c r="BC198" s="101">
        <f t="shared" si="27"/>
        <v>0</v>
      </c>
      <c r="BD198" s="101">
        <f t="shared" si="28"/>
        <v>0</v>
      </c>
      <c r="BE198" s="7" t="s">
        <v>77</v>
      </c>
      <c r="BF198" s="101">
        <f t="shared" si="29"/>
        <v>0</v>
      </c>
      <c r="BG198" s="7" t="s">
        <v>76</v>
      </c>
      <c r="BH198" s="100" t="s">
        <v>328</v>
      </c>
    </row>
    <row r="199" spans="2:60" s="1" customFormat="1" ht="24.2" customHeight="1" x14ac:dyDescent="0.2">
      <c r="B199" s="89"/>
      <c r="C199" s="90" t="s">
        <v>329</v>
      </c>
      <c r="D199" s="90" t="s">
        <v>74</v>
      </c>
      <c r="E199" s="91" t="s">
        <v>330</v>
      </c>
      <c r="F199" s="92" t="s">
        <v>331</v>
      </c>
      <c r="G199" s="93" t="s">
        <v>75</v>
      </c>
      <c r="H199" s="94">
        <v>1458</v>
      </c>
      <c r="I199" s="95"/>
      <c r="J199" s="95">
        <f t="shared" si="20"/>
        <v>0</v>
      </c>
      <c r="K199" s="96"/>
      <c r="L199" s="17"/>
      <c r="M199" s="97" t="s">
        <v>0</v>
      </c>
      <c r="N199" s="68" t="s">
        <v>23</v>
      </c>
      <c r="O199" s="98">
        <v>0</v>
      </c>
      <c r="P199" s="98">
        <f t="shared" si="21"/>
        <v>0</v>
      </c>
      <c r="Q199" s="98">
        <v>0</v>
      </c>
      <c r="R199" s="98">
        <f t="shared" si="22"/>
        <v>0</v>
      </c>
      <c r="S199" s="98">
        <v>0</v>
      </c>
      <c r="T199" s="99">
        <f t="shared" si="23"/>
        <v>0</v>
      </c>
      <c r="AM199" s="100" t="s">
        <v>76</v>
      </c>
      <c r="AO199" s="100" t="s">
        <v>74</v>
      </c>
      <c r="AP199" s="100" t="s">
        <v>77</v>
      </c>
      <c r="AT199" s="7" t="s">
        <v>72</v>
      </c>
      <c r="AZ199" s="101">
        <f t="shared" si="24"/>
        <v>0</v>
      </c>
      <c r="BA199" s="101">
        <f t="shared" si="25"/>
        <v>0</v>
      </c>
      <c r="BB199" s="101">
        <f t="shared" si="26"/>
        <v>0</v>
      </c>
      <c r="BC199" s="101">
        <f t="shared" si="27"/>
        <v>0</v>
      </c>
      <c r="BD199" s="101">
        <f t="shared" si="28"/>
        <v>0</v>
      </c>
      <c r="BE199" s="7" t="s">
        <v>77</v>
      </c>
      <c r="BF199" s="101">
        <f t="shared" si="29"/>
        <v>0</v>
      </c>
      <c r="BG199" s="7" t="s">
        <v>76</v>
      </c>
      <c r="BH199" s="100" t="s">
        <v>332</v>
      </c>
    </row>
    <row r="200" spans="2:60" s="1" customFormat="1" ht="37.9" customHeight="1" x14ac:dyDescent="0.2">
      <c r="B200" s="89"/>
      <c r="C200" s="90" t="s">
        <v>223</v>
      </c>
      <c r="D200" s="90" t="s">
        <v>74</v>
      </c>
      <c r="E200" s="91" t="s">
        <v>333</v>
      </c>
      <c r="F200" s="92" t="s">
        <v>334</v>
      </c>
      <c r="G200" s="93" t="s">
        <v>124</v>
      </c>
      <c r="H200" s="94">
        <v>77.399999999999991</v>
      </c>
      <c r="I200" s="95"/>
      <c r="J200" s="95">
        <f t="shared" si="20"/>
        <v>0</v>
      </c>
      <c r="K200" s="96"/>
      <c r="L200" s="17"/>
      <c r="M200" s="97" t="s">
        <v>0</v>
      </c>
      <c r="N200" s="68" t="s">
        <v>23</v>
      </c>
      <c r="O200" s="98">
        <v>0</v>
      </c>
      <c r="P200" s="98">
        <f t="shared" si="21"/>
        <v>0</v>
      </c>
      <c r="Q200" s="98">
        <v>0</v>
      </c>
      <c r="R200" s="98">
        <f t="shared" si="22"/>
        <v>0</v>
      </c>
      <c r="S200" s="98">
        <v>0</v>
      </c>
      <c r="T200" s="99">
        <f t="shared" si="23"/>
        <v>0</v>
      </c>
      <c r="AM200" s="100" t="s">
        <v>76</v>
      </c>
      <c r="AO200" s="100" t="s">
        <v>74</v>
      </c>
      <c r="AP200" s="100" t="s">
        <v>77</v>
      </c>
      <c r="AT200" s="7" t="s">
        <v>72</v>
      </c>
      <c r="AZ200" s="101">
        <f t="shared" si="24"/>
        <v>0</v>
      </c>
      <c r="BA200" s="101">
        <f t="shared" si="25"/>
        <v>0</v>
      </c>
      <c r="BB200" s="101">
        <f t="shared" si="26"/>
        <v>0</v>
      </c>
      <c r="BC200" s="101">
        <f t="shared" si="27"/>
        <v>0</v>
      </c>
      <c r="BD200" s="101">
        <f t="shared" si="28"/>
        <v>0</v>
      </c>
      <c r="BE200" s="7" t="s">
        <v>77</v>
      </c>
      <c r="BF200" s="101">
        <f t="shared" si="29"/>
        <v>0</v>
      </c>
      <c r="BG200" s="7" t="s">
        <v>76</v>
      </c>
      <c r="BH200" s="100" t="s">
        <v>335</v>
      </c>
    </row>
    <row r="201" spans="2:60" s="1" customFormat="1" ht="37.9" customHeight="1" x14ac:dyDescent="0.2">
      <c r="B201" s="89"/>
      <c r="C201" s="90" t="s">
        <v>336</v>
      </c>
      <c r="D201" s="90" t="s">
        <v>74</v>
      </c>
      <c r="E201" s="91" t="s">
        <v>337</v>
      </c>
      <c r="F201" s="92" t="s">
        <v>338</v>
      </c>
      <c r="G201" s="93" t="s">
        <v>99</v>
      </c>
      <c r="H201" s="94">
        <v>856.14911999999993</v>
      </c>
      <c r="I201" s="95"/>
      <c r="J201" s="95">
        <f t="shared" si="20"/>
        <v>0</v>
      </c>
      <c r="K201" s="96"/>
      <c r="L201" s="17"/>
      <c r="M201" s="97" t="s">
        <v>0</v>
      </c>
      <c r="N201" s="68" t="s">
        <v>23</v>
      </c>
      <c r="O201" s="98">
        <v>0</v>
      </c>
      <c r="P201" s="98">
        <f t="shared" si="21"/>
        <v>0</v>
      </c>
      <c r="Q201" s="98">
        <v>0</v>
      </c>
      <c r="R201" s="98">
        <f t="shared" si="22"/>
        <v>0</v>
      </c>
      <c r="S201" s="98">
        <v>0</v>
      </c>
      <c r="T201" s="99">
        <f t="shared" si="23"/>
        <v>0</v>
      </c>
      <c r="AM201" s="100" t="s">
        <v>76</v>
      </c>
      <c r="AO201" s="100" t="s">
        <v>74</v>
      </c>
      <c r="AP201" s="100" t="s">
        <v>77</v>
      </c>
      <c r="AT201" s="7" t="s">
        <v>72</v>
      </c>
      <c r="AZ201" s="101">
        <f t="shared" si="24"/>
        <v>0</v>
      </c>
      <c r="BA201" s="101">
        <f t="shared" si="25"/>
        <v>0</v>
      </c>
      <c r="BB201" s="101">
        <f t="shared" si="26"/>
        <v>0</v>
      </c>
      <c r="BC201" s="101">
        <f t="shared" si="27"/>
        <v>0</v>
      </c>
      <c r="BD201" s="101">
        <f t="shared" si="28"/>
        <v>0</v>
      </c>
      <c r="BE201" s="7" t="s">
        <v>77</v>
      </c>
      <c r="BF201" s="101">
        <f t="shared" si="29"/>
        <v>0</v>
      </c>
      <c r="BG201" s="7" t="s">
        <v>76</v>
      </c>
      <c r="BH201" s="100" t="s">
        <v>339</v>
      </c>
    </row>
    <row r="202" spans="2:60" s="1" customFormat="1" ht="37.9" customHeight="1" x14ac:dyDescent="0.2">
      <c r="B202" s="89"/>
      <c r="C202" s="90" t="s">
        <v>227</v>
      </c>
      <c r="D202" s="90" t="s">
        <v>74</v>
      </c>
      <c r="E202" s="91" t="s">
        <v>340</v>
      </c>
      <c r="F202" s="92" t="s">
        <v>341</v>
      </c>
      <c r="G202" s="93" t="s">
        <v>99</v>
      </c>
      <c r="H202" s="94">
        <v>856.14911999999993</v>
      </c>
      <c r="I202" s="95"/>
      <c r="J202" s="95">
        <f t="shared" si="20"/>
        <v>0</v>
      </c>
      <c r="K202" s="96"/>
      <c r="L202" s="17"/>
      <c r="M202" s="97" t="s">
        <v>0</v>
      </c>
      <c r="N202" s="68" t="s">
        <v>23</v>
      </c>
      <c r="O202" s="98">
        <v>0</v>
      </c>
      <c r="P202" s="98">
        <f t="shared" si="21"/>
        <v>0</v>
      </c>
      <c r="Q202" s="98">
        <v>0</v>
      </c>
      <c r="R202" s="98">
        <f t="shared" si="22"/>
        <v>0</v>
      </c>
      <c r="S202" s="98">
        <v>0</v>
      </c>
      <c r="T202" s="99">
        <f t="shared" si="23"/>
        <v>0</v>
      </c>
      <c r="AM202" s="100" t="s">
        <v>76</v>
      </c>
      <c r="AO202" s="100" t="s">
        <v>74</v>
      </c>
      <c r="AP202" s="100" t="s">
        <v>77</v>
      </c>
      <c r="AT202" s="7" t="s">
        <v>72</v>
      </c>
      <c r="AZ202" s="101">
        <f t="shared" si="24"/>
        <v>0</v>
      </c>
      <c r="BA202" s="101">
        <f t="shared" si="25"/>
        <v>0</v>
      </c>
      <c r="BB202" s="101">
        <f t="shared" si="26"/>
        <v>0</v>
      </c>
      <c r="BC202" s="101">
        <f t="shared" si="27"/>
        <v>0</v>
      </c>
      <c r="BD202" s="101">
        <f t="shared" si="28"/>
        <v>0</v>
      </c>
      <c r="BE202" s="7" t="s">
        <v>77</v>
      </c>
      <c r="BF202" s="101">
        <f t="shared" si="29"/>
        <v>0</v>
      </c>
      <c r="BG202" s="7" t="s">
        <v>76</v>
      </c>
      <c r="BH202" s="100" t="s">
        <v>342</v>
      </c>
    </row>
    <row r="203" spans="2:60" s="1" customFormat="1" ht="37.9" customHeight="1" x14ac:dyDescent="0.2">
      <c r="B203" s="89"/>
      <c r="C203" s="90" t="s">
        <v>343</v>
      </c>
      <c r="D203" s="90" t="s">
        <v>74</v>
      </c>
      <c r="E203" s="91" t="s">
        <v>344</v>
      </c>
      <c r="F203" s="92" t="s">
        <v>345</v>
      </c>
      <c r="G203" s="93" t="s">
        <v>99</v>
      </c>
      <c r="H203" s="94">
        <v>11986.085159999999</v>
      </c>
      <c r="I203" s="95"/>
      <c r="J203" s="95">
        <f t="shared" si="20"/>
        <v>0</v>
      </c>
      <c r="K203" s="96"/>
      <c r="L203" s="17"/>
      <c r="M203" s="97" t="s">
        <v>0</v>
      </c>
      <c r="N203" s="68" t="s">
        <v>23</v>
      </c>
      <c r="O203" s="98">
        <v>0</v>
      </c>
      <c r="P203" s="98">
        <f t="shared" si="21"/>
        <v>0</v>
      </c>
      <c r="Q203" s="98">
        <v>0</v>
      </c>
      <c r="R203" s="98">
        <f t="shared" si="22"/>
        <v>0</v>
      </c>
      <c r="S203" s="98">
        <v>0</v>
      </c>
      <c r="T203" s="99">
        <f t="shared" si="23"/>
        <v>0</v>
      </c>
      <c r="AM203" s="100" t="s">
        <v>76</v>
      </c>
      <c r="AO203" s="100" t="s">
        <v>74</v>
      </c>
      <c r="AP203" s="100" t="s">
        <v>77</v>
      </c>
      <c r="AT203" s="7" t="s">
        <v>72</v>
      </c>
      <c r="AZ203" s="101">
        <f t="shared" si="24"/>
        <v>0</v>
      </c>
      <c r="BA203" s="101">
        <f t="shared" si="25"/>
        <v>0</v>
      </c>
      <c r="BB203" s="101">
        <f t="shared" si="26"/>
        <v>0</v>
      </c>
      <c r="BC203" s="101">
        <f t="shared" si="27"/>
        <v>0</v>
      </c>
      <c r="BD203" s="101">
        <f t="shared" si="28"/>
        <v>0</v>
      </c>
      <c r="BE203" s="7" t="s">
        <v>77</v>
      </c>
      <c r="BF203" s="101">
        <f t="shared" si="29"/>
        <v>0</v>
      </c>
      <c r="BG203" s="7" t="s">
        <v>76</v>
      </c>
      <c r="BH203" s="100" t="s">
        <v>346</v>
      </c>
    </row>
    <row r="204" spans="2:60" s="1" customFormat="1" ht="33" customHeight="1" x14ac:dyDescent="0.2">
      <c r="B204" s="89"/>
      <c r="C204" s="90" t="s">
        <v>234</v>
      </c>
      <c r="D204" s="90" t="s">
        <v>74</v>
      </c>
      <c r="E204" s="91" t="s">
        <v>347</v>
      </c>
      <c r="F204" s="92" t="s">
        <v>348</v>
      </c>
      <c r="G204" s="93" t="s">
        <v>99</v>
      </c>
      <c r="H204" s="94">
        <v>856.14911999999993</v>
      </c>
      <c r="I204" s="95"/>
      <c r="J204" s="95">
        <f t="shared" si="20"/>
        <v>0</v>
      </c>
      <c r="K204" s="96"/>
      <c r="L204" s="17"/>
      <c r="M204" s="97" t="s">
        <v>0</v>
      </c>
      <c r="N204" s="68" t="s">
        <v>23</v>
      </c>
      <c r="O204" s="98">
        <v>0</v>
      </c>
      <c r="P204" s="98">
        <f t="shared" si="21"/>
        <v>0</v>
      </c>
      <c r="Q204" s="98">
        <v>0</v>
      </c>
      <c r="R204" s="98">
        <f t="shared" si="22"/>
        <v>0</v>
      </c>
      <c r="S204" s="98">
        <v>0</v>
      </c>
      <c r="T204" s="99">
        <f t="shared" si="23"/>
        <v>0</v>
      </c>
      <c r="AM204" s="100" t="s">
        <v>76</v>
      </c>
      <c r="AO204" s="100" t="s">
        <v>74</v>
      </c>
      <c r="AP204" s="100" t="s">
        <v>77</v>
      </c>
      <c r="AT204" s="7" t="s">
        <v>72</v>
      </c>
      <c r="AZ204" s="101">
        <f t="shared" si="24"/>
        <v>0</v>
      </c>
      <c r="BA204" s="101">
        <f t="shared" si="25"/>
        <v>0</v>
      </c>
      <c r="BB204" s="101">
        <f t="shared" si="26"/>
        <v>0</v>
      </c>
      <c r="BC204" s="101">
        <f t="shared" si="27"/>
        <v>0</v>
      </c>
      <c r="BD204" s="101">
        <f t="shared" si="28"/>
        <v>0</v>
      </c>
      <c r="BE204" s="7" t="s">
        <v>77</v>
      </c>
      <c r="BF204" s="101">
        <f t="shared" si="29"/>
        <v>0</v>
      </c>
      <c r="BG204" s="7" t="s">
        <v>76</v>
      </c>
      <c r="BH204" s="100" t="s">
        <v>349</v>
      </c>
    </row>
    <row r="205" spans="2:60" s="1" customFormat="1" ht="37.9" customHeight="1" x14ac:dyDescent="0.2">
      <c r="B205" s="89"/>
      <c r="C205" s="90" t="s">
        <v>350</v>
      </c>
      <c r="D205" s="90" t="s">
        <v>74</v>
      </c>
      <c r="E205" s="91" t="s">
        <v>351</v>
      </c>
      <c r="F205" s="92" t="s">
        <v>352</v>
      </c>
      <c r="G205" s="93" t="s">
        <v>99</v>
      </c>
      <c r="H205" s="94">
        <v>856.14911999999993</v>
      </c>
      <c r="I205" s="95"/>
      <c r="J205" s="95">
        <f t="shared" si="20"/>
        <v>0</v>
      </c>
      <c r="K205" s="96"/>
      <c r="L205" s="17"/>
      <c r="M205" s="97" t="s">
        <v>0</v>
      </c>
      <c r="N205" s="68" t="s">
        <v>23</v>
      </c>
      <c r="O205" s="98">
        <v>0</v>
      </c>
      <c r="P205" s="98">
        <f t="shared" si="21"/>
        <v>0</v>
      </c>
      <c r="Q205" s="98">
        <v>0</v>
      </c>
      <c r="R205" s="98">
        <f t="shared" si="22"/>
        <v>0</v>
      </c>
      <c r="S205" s="98">
        <v>0</v>
      </c>
      <c r="T205" s="99">
        <f t="shared" si="23"/>
        <v>0</v>
      </c>
      <c r="AM205" s="100" t="s">
        <v>76</v>
      </c>
      <c r="AO205" s="100" t="s">
        <v>74</v>
      </c>
      <c r="AP205" s="100" t="s">
        <v>77</v>
      </c>
      <c r="AT205" s="7" t="s">
        <v>72</v>
      </c>
      <c r="AZ205" s="101">
        <f t="shared" si="24"/>
        <v>0</v>
      </c>
      <c r="BA205" s="101">
        <f t="shared" si="25"/>
        <v>0</v>
      </c>
      <c r="BB205" s="101">
        <f t="shared" si="26"/>
        <v>0</v>
      </c>
      <c r="BC205" s="101">
        <f t="shared" si="27"/>
        <v>0</v>
      </c>
      <c r="BD205" s="101">
        <f t="shared" si="28"/>
        <v>0</v>
      </c>
      <c r="BE205" s="7" t="s">
        <v>77</v>
      </c>
      <c r="BF205" s="101">
        <f t="shared" si="29"/>
        <v>0</v>
      </c>
      <c r="BG205" s="7" t="s">
        <v>76</v>
      </c>
      <c r="BH205" s="100" t="s">
        <v>353</v>
      </c>
    </row>
    <row r="206" spans="2:60" s="1" customFormat="1" ht="24.2" customHeight="1" x14ac:dyDescent="0.2">
      <c r="B206" s="89"/>
      <c r="C206" s="90" t="s">
        <v>238</v>
      </c>
      <c r="D206" s="90" t="s">
        <v>74</v>
      </c>
      <c r="E206" s="91" t="s">
        <v>103</v>
      </c>
      <c r="F206" s="92" t="s">
        <v>354</v>
      </c>
      <c r="G206" s="93" t="s">
        <v>99</v>
      </c>
      <c r="H206" s="94">
        <v>260.56367999999998</v>
      </c>
      <c r="I206" s="95"/>
      <c r="J206" s="95">
        <f t="shared" si="20"/>
        <v>0</v>
      </c>
      <c r="K206" s="96"/>
      <c r="L206" s="17"/>
      <c r="M206" s="97" t="s">
        <v>0</v>
      </c>
      <c r="N206" s="68" t="s">
        <v>23</v>
      </c>
      <c r="O206" s="98">
        <v>0</v>
      </c>
      <c r="P206" s="98">
        <f t="shared" si="21"/>
        <v>0</v>
      </c>
      <c r="Q206" s="98">
        <v>0</v>
      </c>
      <c r="R206" s="98">
        <f t="shared" si="22"/>
        <v>0</v>
      </c>
      <c r="S206" s="98">
        <v>0</v>
      </c>
      <c r="T206" s="99">
        <f t="shared" si="23"/>
        <v>0</v>
      </c>
      <c r="AM206" s="100" t="s">
        <v>76</v>
      </c>
      <c r="AO206" s="100" t="s">
        <v>74</v>
      </c>
      <c r="AP206" s="100" t="s">
        <v>77</v>
      </c>
      <c r="AT206" s="7" t="s">
        <v>72</v>
      </c>
      <c r="AZ206" s="101">
        <f t="shared" si="24"/>
        <v>0</v>
      </c>
      <c r="BA206" s="101">
        <f t="shared" si="25"/>
        <v>0</v>
      </c>
      <c r="BB206" s="101">
        <f t="shared" si="26"/>
        <v>0</v>
      </c>
      <c r="BC206" s="101">
        <f t="shared" si="27"/>
        <v>0</v>
      </c>
      <c r="BD206" s="101">
        <f t="shared" si="28"/>
        <v>0</v>
      </c>
      <c r="BE206" s="7" t="s">
        <v>77</v>
      </c>
      <c r="BF206" s="101">
        <f t="shared" si="29"/>
        <v>0</v>
      </c>
      <c r="BG206" s="7" t="s">
        <v>76</v>
      </c>
      <c r="BH206" s="100" t="s">
        <v>355</v>
      </c>
    </row>
    <row r="207" spans="2:60" s="1" customFormat="1" ht="24.2" customHeight="1" x14ac:dyDescent="0.2">
      <c r="B207" s="89"/>
      <c r="C207" s="90" t="s">
        <v>356</v>
      </c>
      <c r="D207" s="90" t="s">
        <v>74</v>
      </c>
      <c r="E207" s="91" t="s">
        <v>357</v>
      </c>
      <c r="F207" s="92" t="s">
        <v>358</v>
      </c>
      <c r="G207" s="93" t="s">
        <v>99</v>
      </c>
      <c r="H207" s="94">
        <v>310.5</v>
      </c>
      <c r="I207" s="95"/>
      <c r="J207" s="95">
        <f t="shared" si="20"/>
        <v>0</v>
      </c>
      <c r="K207" s="96"/>
      <c r="L207" s="17"/>
      <c r="M207" s="97" t="s">
        <v>0</v>
      </c>
      <c r="N207" s="68" t="s">
        <v>23</v>
      </c>
      <c r="O207" s="98">
        <v>0</v>
      </c>
      <c r="P207" s="98">
        <f t="shared" si="21"/>
        <v>0</v>
      </c>
      <c r="Q207" s="98">
        <v>0</v>
      </c>
      <c r="R207" s="98">
        <f t="shared" si="22"/>
        <v>0</v>
      </c>
      <c r="S207" s="98">
        <v>0</v>
      </c>
      <c r="T207" s="99">
        <f t="shared" si="23"/>
        <v>0</v>
      </c>
      <c r="AM207" s="100" t="s">
        <v>76</v>
      </c>
      <c r="AO207" s="100" t="s">
        <v>74</v>
      </c>
      <c r="AP207" s="100" t="s">
        <v>77</v>
      </c>
      <c r="AT207" s="7" t="s">
        <v>72</v>
      </c>
      <c r="AZ207" s="101">
        <f t="shared" si="24"/>
        <v>0</v>
      </c>
      <c r="BA207" s="101">
        <f t="shared" si="25"/>
        <v>0</v>
      </c>
      <c r="BB207" s="101">
        <f t="shared" si="26"/>
        <v>0</v>
      </c>
      <c r="BC207" s="101">
        <f t="shared" si="27"/>
        <v>0</v>
      </c>
      <c r="BD207" s="101">
        <f t="shared" si="28"/>
        <v>0</v>
      </c>
      <c r="BE207" s="7" t="s">
        <v>77</v>
      </c>
      <c r="BF207" s="101">
        <f t="shared" si="29"/>
        <v>0</v>
      </c>
      <c r="BG207" s="7" t="s">
        <v>76</v>
      </c>
      <c r="BH207" s="100" t="s">
        <v>359</v>
      </c>
    </row>
    <row r="208" spans="2:60" s="1" customFormat="1" ht="37.9" customHeight="1" x14ac:dyDescent="0.2">
      <c r="B208" s="89"/>
      <c r="C208" s="90" t="s">
        <v>241</v>
      </c>
      <c r="D208" s="90" t="s">
        <v>74</v>
      </c>
      <c r="E208" s="91" t="s">
        <v>360</v>
      </c>
      <c r="F208" s="92" t="s">
        <v>361</v>
      </c>
      <c r="G208" s="93" t="s">
        <v>99</v>
      </c>
      <c r="H208" s="94">
        <v>856.14911999999993</v>
      </c>
      <c r="I208" s="95"/>
      <c r="J208" s="95">
        <f t="shared" si="20"/>
        <v>0</v>
      </c>
      <c r="K208" s="96"/>
      <c r="L208" s="17"/>
      <c r="M208" s="97" t="s">
        <v>0</v>
      </c>
      <c r="N208" s="68" t="s">
        <v>23</v>
      </c>
      <c r="O208" s="98">
        <v>0</v>
      </c>
      <c r="P208" s="98">
        <f t="shared" si="21"/>
        <v>0</v>
      </c>
      <c r="Q208" s="98">
        <v>0</v>
      </c>
      <c r="R208" s="98">
        <f t="shared" si="22"/>
        <v>0</v>
      </c>
      <c r="S208" s="98">
        <v>0</v>
      </c>
      <c r="T208" s="99">
        <f t="shared" si="23"/>
        <v>0</v>
      </c>
      <c r="AM208" s="100" t="s">
        <v>76</v>
      </c>
      <c r="AO208" s="100" t="s">
        <v>74</v>
      </c>
      <c r="AP208" s="100" t="s">
        <v>77</v>
      </c>
      <c r="AT208" s="7" t="s">
        <v>72</v>
      </c>
      <c r="AZ208" s="101">
        <f t="shared" si="24"/>
        <v>0</v>
      </c>
      <c r="BA208" s="101">
        <f t="shared" si="25"/>
        <v>0</v>
      </c>
      <c r="BB208" s="101">
        <f t="shared" si="26"/>
        <v>0</v>
      </c>
      <c r="BC208" s="101">
        <f t="shared" si="27"/>
        <v>0</v>
      </c>
      <c r="BD208" s="101">
        <f t="shared" si="28"/>
        <v>0</v>
      </c>
      <c r="BE208" s="7" t="s">
        <v>77</v>
      </c>
      <c r="BF208" s="101">
        <f t="shared" si="29"/>
        <v>0</v>
      </c>
      <c r="BG208" s="7" t="s">
        <v>76</v>
      </c>
      <c r="BH208" s="100" t="s">
        <v>362</v>
      </c>
    </row>
    <row r="209" spans="2:60" s="1" customFormat="1" ht="33" customHeight="1" x14ac:dyDescent="0.2">
      <c r="B209" s="89"/>
      <c r="C209" s="90" t="s">
        <v>363</v>
      </c>
      <c r="D209" s="90" t="s">
        <v>74</v>
      </c>
      <c r="E209" s="91" t="s">
        <v>364</v>
      </c>
      <c r="F209" s="92" t="s">
        <v>365</v>
      </c>
      <c r="G209" s="93" t="s">
        <v>99</v>
      </c>
      <c r="H209" s="94">
        <v>193.17923999999999</v>
      </c>
      <c r="I209" s="95"/>
      <c r="J209" s="95">
        <f t="shared" si="20"/>
        <v>0</v>
      </c>
      <c r="K209" s="96"/>
      <c r="L209" s="17"/>
      <c r="M209" s="97" t="s">
        <v>0</v>
      </c>
      <c r="N209" s="68" t="s">
        <v>23</v>
      </c>
      <c r="O209" s="98">
        <v>0</v>
      </c>
      <c r="P209" s="98">
        <f t="shared" si="21"/>
        <v>0</v>
      </c>
      <c r="Q209" s="98">
        <v>0</v>
      </c>
      <c r="R209" s="98">
        <f t="shared" si="22"/>
        <v>0</v>
      </c>
      <c r="S209" s="98">
        <v>0</v>
      </c>
      <c r="T209" s="99">
        <f t="shared" si="23"/>
        <v>0</v>
      </c>
      <c r="AM209" s="100" t="s">
        <v>76</v>
      </c>
      <c r="AO209" s="100" t="s">
        <v>74</v>
      </c>
      <c r="AP209" s="100" t="s">
        <v>77</v>
      </c>
      <c r="AT209" s="7" t="s">
        <v>72</v>
      </c>
      <c r="AZ209" s="101">
        <f t="shared" si="24"/>
        <v>0</v>
      </c>
      <c r="BA209" s="101">
        <f t="shared" si="25"/>
        <v>0</v>
      </c>
      <c r="BB209" s="101">
        <f t="shared" si="26"/>
        <v>0</v>
      </c>
      <c r="BC209" s="101">
        <f t="shared" si="27"/>
        <v>0</v>
      </c>
      <c r="BD209" s="101">
        <f t="shared" si="28"/>
        <v>0</v>
      </c>
      <c r="BE209" s="7" t="s">
        <v>77</v>
      </c>
      <c r="BF209" s="101">
        <f t="shared" si="29"/>
        <v>0</v>
      </c>
      <c r="BG209" s="7" t="s">
        <v>76</v>
      </c>
      <c r="BH209" s="100" t="s">
        <v>366</v>
      </c>
    </row>
    <row r="210" spans="2:60" s="1" customFormat="1" ht="33" customHeight="1" x14ac:dyDescent="0.2">
      <c r="B210" s="89"/>
      <c r="C210" s="90" t="s">
        <v>245</v>
      </c>
      <c r="D210" s="90" t="s">
        <v>74</v>
      </c>
      <c r="E210" s="91" t="s">
        <v>367</v>
      </c>
      <c r="F210" s="92" t="s">
        <v>368</v>
      </c>
      <c r="G210" s="93" t="s">
        <v>99</v>
      </c>
      <c r="H210" s="94">
        <v>726.10235999999998</v>
      </c>
      <c r="I210" s="95"/>
      <c r="J210" s="95">
        <f t="shared" si="20"/>
        <v>0</v>
      </c>
      <c r="K210" s="96"/>
      <c r="L210" s="17"/>
      <c r="M210" s="97" t="s">
        <v>0</v>
      </c>
      <c r="N210" s="68" t="s">
        <v>23</v>
      </c>
      <c r="O210" s="98">
        <v>0</v>
      </c>
      <c r="P210" s="98">
        <f t="shared" si="21"/>
        <v>0</v>
      </c>
      <c r="Q210" s="98">
        <v>0</v>
      </c>
      <c r="R210" s="98">
        <f t="shared" si="22"/>
        <v>0</v>
      </c>
      <c r="S210" s="98">
        <v>0</v>
      </c>
      <c r="T210" s="99">
        <f t="shared" si="23"/>
        <v>0</v>
      </c>
      <c r="AM210" s="100" t="s">
        <v>76</v>
      </c>
      <c r="AO210" s="100" t="s">
        <v>74</v>
      </c>
      <c r="AP210" s="100" t="s">
        <v>77</v>
      </c>
      <c r="AT210" s="7" t="s">
        <v>72</v>
      </c>
      <c r="AZ210" s="101">
        <f t="shared" si="24"/>
        <v>0</v>
      </c>
      <c r="BA210" s="101">
        <f t="shared" si="25"/>
        <v>0</v>
      </c>
      <c r="BB210" s="101">
        <f t="shared" si="26"/>
        <v>0</v>
      </c>
      <c r="BC210" s="101">
        <f t="shared" si="27"/>
        <v>0</v>
      </c>
      <c r="BD210" s="101">
        <f t="shared" si="28"/>
        <v>0</v>
      </c>
      <c r="BE210" s="7" t="s">
        <v>77</v>
      </c>
      <c r="BF210" s="101">
        <f t="shared" si="29"/>
        <v>0</v>
      </c>
      <c r="BG210" s="7" t="s">
        <v>76</v>
      </c>
      <c r="BH210" s="100" t="s">
        <v>369</v>
      </c>
    </row>
    <row r="211" spans="2:60" s="1" customFormat="1" ht="24.2" customHeight="1" x14ac:dyDescent="0.2">
      <c r="B211" s="89"/>
      <c r="C211" s="90" t="s">
        <v>370</v>
      </c>
      <c r="D211" s="90" t="s">
        <v>74</v>
      </c>
      <c r="E211" s="91" t="s">
        <v>371</v>
      </c>
      <c r="F211" s="92" t="s">
        <v>372</v>
      </c>
      <c r="G211" s="93" t="s">
        <v>99</v>
      </c>
      <c r="H211" s="94">
        <v>375.25931999999995</v>
      </c>
      <c r="I211" s="95"/>
      <c r="J211" s="95">
        <f t="shared" si="20"/>
        <v>0</v>
      </c>
      <c r="K211" s="96"/>
      <c r="L211" s="17"/>
      <c r="M211" s="97" t="s">
        <v>0</v>
      </c>
      <c r="N211" s="68" t="s">
        <v>23</v>
      </c>
      <c r="O211" s="98">
        <v>0</v>
      </c>
      <c r="P211" s="98">
        <f t="shared" si="21"/>
        <v>0</v>
      </c>
      <c r="Q211" s="98">
        <v>0</v>
      </c>
      <c r="R211" s="98">
        <f t="shared" si="22"/>
        <v>0</v>
      </c>
      <c r="S211" s="98">
        <v>0</v>
      </c>
      <c r="T211" s="99">
        <f t="shared" si="23"/>
        <v>0</v>
      </c>
      <c r="AM211" s="100" t="s">
        <v>76</v>
      </c>
      <c r="AO211" s="100" t="s">
        <v>74</v>
      </c>
      <c r="AP211" s="100" t="s">
        <v>77</v>
      </c>
      <c r="AT211" s="7" t="s">
        <v>72</v>
      </c>
      <c r="AZ211" s="101">
        <f t="shared" si="24"/>
        <v>0</v>
      </c>
      <c r="BA211" s="101">
        <f t="shared" si="25"/>
        <v>0</v>
      </c>
      <c r="BB211" s="101">
        <f t="shared" si="26"/>
        <v>0</v>
      </c>
      <c r="BC211" s="101">
        <f t="shared" si="27"/>
        <v>0</v>
      </c>
      <c r="BD211" s="101">
        <f t="shared" si="28"/>
        <v>0</v>
      </c>
      <c r="BE211" s="7" t="s">
        <v>77</v>
      </c>
      <c r="BF211" s="101">
        <f t="shared" si="29"/>
        <v>0</v>
      </c>
      <c r="BG211" s="7" t="s">
        <v>76</v>
      </c>
      <c r="BH211" s="100" t="s">
        <v>373</v>
      </c>
    </row>
    <row r="212" spans="2:60" s="1" customFormat="1" ht="21.75" customHeight="1" x14ac:dyDescent="0.2">
      <c r="B212" s="89"/>
      <c r="C212" s="90" t="s">
        <v>248</v>
      </c>
      <c r="D212" s="90" t="s">
        <v>74</v>
      </c>
      <c r="E212" s="91" t="s">
        <v>106</v>
      </c>
      <c r="F212" s="92" t="s">
        <v>374</v>
      </c>
      <c r="G212" s="93" t="s">
        <v>87</v>
      </c>
      <c r="H212" s="94">
        <v>2.88</v>
      </c>
      <c r="I212" s="95"/>
      <c r="J212" s="95">
        <f t="shared" si="20"/>
        <v>0</v>
      </c>
      <c r="K212" s="96"/>
      <c r="L212" s="17"/>
      <c r="M212" s="97" t="s">
        <v>0</v>
      </c>
      <c r="N212" s="68" t="s">
        <v>23</v>
      </c>
      <c r="O212" s="98">
        <v>0</v>
      </c>
      <c r="P212" s="98">
        <f t="shared" si="21"/>
        <v>0</v>
      </c>
      <c r="Q212" s="98">
        <v>0</v>
      </c>
      <c r="R212" s="98">
        <f t="shared" si="22"/>
        <v>0</v>
      </c>
      <c r="S212" s="98">
        <v>0</v>
      </c>
      <c r="T212" s="99">
        <f t="shared" si="23"/>
        <v>0</v>
      </c>
      <c r="AM212" s="100" t="s">
        <v>76</v>
      </c>
      <c r="AO212" s="100" t="s">
        <v>74</v>
      </c>
      <c r="AP212" s="100" t="s">
        <v>77</v>
      </c>
      <c r="AT212" s="7" t="s">
        <v>72</v>
      </c>
      <c r="AZ212" s="101">
        <f t="shared" si="24"/>
        <v>0</v>
      </c>
      <c r="BA212" s="101">
        <f t="shared" si="25"/>
        <v>0</v>
      </c>
      <c r="BB212" s="101">
        <f t="shared" si="26"/>
        <v>0</v>
      </c>
      <c r="BC212" s="101">
        <f t="shared" si="27"/>
        <v>0</v>
      </c>
      <c r="BD212" s="101">
        <f t="shared" si="28"/>
        <v>0</v>
      </c>
      <c r="BE212" s="7" t="s">
        <v>77</v>
      </c>
      <c r="BF212" s="101">
        <f t="shared" si="29"/>
        <v>0</v>
      </c>
      <c r="BG212" s="7" t="s">
        <v>76</v>
      </c>
      <c r="BH212" s="100" t="s">
        <v>375</v>
      </c>
    </row>
    <row r="213" spans="2:60" s="1" customFormat="1" ht="37.9" customHeight="1" x14ac:dyDescent="0.2">
      <c r="B213" s="89"/>
      <c r="C213" s="90" t="s">
        <v>376</v>
      </c>
      <c r="D213" s="90" t="s">
        <v>74</v>
      </c>
      <c r="E213" s="91" t="s">
        <v>377</v>
      </c>
      <c r="F213" s="92" t="s">
        <v>378</v>
      </c>
      <c r="G213" s="93" t="s">
        <v>75</v>
      </c>
      <c r="H213" s="94">
        <v>23.4</v>
      </c>
      <c r="I213" s="95"/>
      <c r="J213" s="95">
        <f t="shared" si="20"/>
        <v>0</v>
      </c>
      <c r="K213" s="96"/>
      <c r="L213" s="17"/>
      <c r="M213" s="97" t="s">
        <v>0</v>
      </c>
      <c r="N213" s="68" t="s">
        <v>23</v>
      </c>
      <c r="O213" s="98">
        <v>0</v>
      </c>
      <c r="P213" s="98">
        <f t="shared" si="21"/>
        <v>0</v>
      </c>
      <c r="Q213" s="98">
        <v>0</v>
      </c>
      <c r="R213" s="98">
        <f t="shared" si="22"/>
        <v>0</v>
      </c>
      <c r="S213" s="98">
        <v>0</v>
      </c>
      <c r="T213" s="99">
        <f t="shared" si="23"/>
        <v>0</v>
      </c>
      <c r="AM213" s="100" t="s">
        <v>76</v>
      </c>
      <c r="AO213" s="100" t="s">
        <v>74</v>
      </c>
      <c r="AP213" s="100" t="s">
        <v>77</v>
      </c>
      <c r="AT213" s="7" t="s">
        <v>72</v>
      </c>
      <c r="AZ213" s="101">
        <f t="shared" si="24"/>
        <v>0</v>
      </c>
      <c r="BA213" s="101">
        <f t="shared" si="25"/>
        <v>0</v>
      </c>
      <c r="BB213" s="101">
        <f t="shared" si="26"/>
        <v>0</v>
      </c>
      <c r="BC213" s="101">
        <f t="shared" si="27"/>
        <v>0</v>
      </c>
      <c r="BD213" s="101">
        <f t="shared" si="28"/>
        <v>0</v>
      </c>
      <c r="BE213" s="7" t="s">
        <v>77</v>
      </c>
      <c r="BF213" s="101">
        <f t="shared" si="29"/>
        <v>0</v>
      </c>
      <c r="BG213" s="7" t="s">
        <v>76</v>
      </c>
      <c r="BH213" s="100" t="s">
        <v>379</v>
      </c>
    </row>
    <row r="214" spans="2:60" s="1" customFormat="1" ht="33" customHeight="1" x14ac:dyDescent="0.2">
      <c r="B214" s="89"/>
      <c r="C214" s="90" t="s">
        <v>252</v>
      </c>
      <c r="D214" s="90" t="s">
        <v>74</v>
      </c>
      <c r="E214" s="91" t="s">
        <v>380</v>
      </c>
      <c r="F214" s="92" t="s">
        <v>381</v>
      </c>
      <c r="G214" s="93" t="s">
        <v>382</v>
      </c>
      <c r="H214" s="94">
        <v>64.8</v>
      </c>
      <c r="I214" s="95"/>
      <c r="J214" s="95">
        <f t="shared" si="20"/>
        <v>0</v>
      </c>
      <c r="K214" s="96"/>
      <c r="L214" s="17"/>
      <c r="M214" s="97" t="s">
        <v>0</v>
      </c>
      <c r="N214" s="68" t="s">
        <v>23</v>
      </c>
      <c r="O214" s="98">
        <v>0</v>
      </c>
      <c r="P214" s="98">
        <f t="shared" si="21"/>
        <v>0</v>
      </c>
      <c r="Q214" s="98">
        <v>0</v>
      </c>
      <c r="R214" s="98">
        <f t="shared" si="22"/>
        <v>0</v>
      </c>
      <c r="S214" s="98">
        <v>0</v>
      </c>
      <c r="T214" s="99">
        <f t="shared" si="23"/>
        <v>0</v>
      </c>
      <c r="AM214" s="100" t="s">
        <v>76</v>
      </c>
      <c r="AO214" s="100" t="s">
        <v>74</v>
      </c>
      <c r="AP214" s="100" t="s">
        <v>77</v>
      </c>
      <c r="AT214" s="7" t="s">
        <v>72</v>
      </c>
      <c r="AZ214" s="101">
        <f t="shared" si="24"/>
        <v>0</v>
      </c>
      <c r="BA214" s="101">
        <f t="shared" si="25"/>
        <v>0</v>
      </c>
      <c r="BB214" s="101">
        <f t="shared" si="26"/>
        <v>0</v>
      </c>
      <c r="BC214" s="101">
        <f t="shared" si="27"/>
        <v>0</v>
      </c>
      <c r="BD214" s="101">
        <f t="shared" si="28"/>
        <v>0</v>
      </c>
      <c r="BE214" s="7" t="s">
        <v>77</v>
      </c>
      <c r="BF214" s="101">
        <f t="shared" si="29"/>
        <v>0</v>
      </c>
      <c r="BG214" s="7" t="s">
        <v>76</v>
      </c>
      <c r="BH214" s="100" t="s">
        <v>383</v>
      </c>
    </row>
    <row r="215" spans="2:60" s="1" customFormat="1" ht="16.5" customHeight="1" x14ac:dyDescent="0.2">
      <c r="B215" s="89"/>
      <c r="C215" s="90" t="s">
        <v>384</v>
      </c>
      <c r="D215" s="90" t="s">
        <v>74</v>
      </c>
      <c r="E215" s="91" t="s">
        <v>385</v>
      </c>
      <c r="F215" s="92" t="s">
        <v>386</v>
      </c>
      <c r="G215" s="93" t="s">
        <v>387</v>
      </c>
      <c r="H215" s="94">
        <v>5.3999999999999995</v>
      </c>
      <c r="I215" s="95"/>
      <c r="J215" s="95">
        <f t="shared" si="20"/>
        <v>0</v>
      </c>
      <c r="K215" s="96"/>
      <c r="L215" s="17"/>
      <c r="M215" s="97" t="s">
        <v>0</v>
      </c>
      <c r="N215" s="68" t="s">
        <v>23</v>
      </c>
      <c r="O215" s="98">
        <v>0</v>
      </c>
      <c r="P215" s="98">
        <f t="shared" si="21"/>
        <v>0</v>
      </c>
      <c r="Q215" s="98">
        <v>0</v>
      </c>
      <c r="R215" s="98">
        <f t="shared" si="22"/>
        <v>0</v>
      </c>
      <c r="S215" s="98">
        <v>0</v>
      </c>
      <c r="T215" s="99">
        <f t="shared" si="23"/>
        <v>0</v>
      </c>
      <c r="AM215" s="100" t="s">
        <v>76</v>
      </c>
      <c r="AO215" s="100" t="s">
        <v>74</v>
      </c>
      <c r="AP215" s="100" t="s">
        <v>77</v>
      </c>
      <c r="AT215" s="7" t="s">
        <v>72</v>
      </c>
      <c r="AZ215" s="101">
        <f t="shared" si="24"/>
        <v>0</v>
      </c>
      <c r="BA215" s="101">
        <f t="shared" si="25"/>
        <v>0</v>
      </c>
      <c r="BB215" s="101">
        <f t="shared" si="26"/>
        <v>0</v>
      </c>
      <c r="BC215" s="101">
        <f t="shared" si="27"/>
        <v>0</v>
      </c>
      <c r="BD215" s="101">
        <f t="shared" si="28"/>
        <v>0</v>
      </c>
      <c r="BE215" s="7" t="s">
        <v>77</v>
      </c>
      <c r="BF215" s="101">
        <f t="shared" si="29"/>
        <v>0</v>
      </c>
      <c r="BG215" s="7" t="s">
        <v>76</v>
      </c>
      <c r="BH215" s="100" t="s">
        <v>388</v>
      </c>
    </row>
    <row r="216" spans="2:60" s="1" customFormat="1" ht="37.9" customHeight="1" x14ac:dyDescent="0.2">
      <c r="B216" s="89"/>
      <c r="C216" s="90" t="s">
        <v>255</v>
      </c>
      <c r="D216" s="90" t="s">
        <v>74</v>
      </c>
      <c r="E216" s="91" t="s">
        <v>389</v>
      </c>
      <c r="F216" s="92" t="s">
        <v>390</v>
      </c>
      <c r="G216" s="93" t="s">
        <v>387</v>
      </c>
      <c r="H216" s="94">
        <v>5.3999999999999995</v>
      </c>
      <c r="I216" s="95"/>
      <c r="J216" s="95">
        <f t="shared" ref="J216:J218" si="30">ROUND(I216*H216,2)</f>
        <v>0</v>
      </c>
      <c r="K216" s="96"/>
      <c r="L216" s="17"/>
      <c r="M216" s="97" t="s">
        <v>0</v>
      </c>
      <c r="N216" s="68" t="s">
        <v>23</v>
      </c>
      <c r="O216" s="98">
        <v>0</v>
      </c>
      <c r="P216" s="98">
        <f t="shared" ref="P216:P218" si="31">O216*H216</f>
        <v>0</v>
      </c>
      <c r="Q216" s="98">
        <v>0</v>
      </c>
      <c r="R216" s="98">
        <f t="shared" ref="R216:R218" si="32">Q216*H216</f>
        <v>0</v>
      </c>
      <c r="S216" s="98">
        <v>0</v>
      </c>
      <c r="T216" s="99">
        <f t="shared" ref="T216:T218" si="33">S216*H216</f>
        <v>0</v>
      </c>
      <c r="AM216" s="100" t="s">
        <v>76</v>
      </c>
      <c r="AO216" s="100" t="s">
        <v>74</v>
      </c>
      <c r="AP216" s="100" t="s">
        <v>77</v>
      </c>
      <c r="AT216" s="7" t="s">
        <v>72</v>
      </c>
      <c r="AZ216" s="101">
        <f t="shared" si="24"/>
        <v>0</v>
      </c>
      <c r="BA216" s="101">
        <f t="shared" si="25"/>
        <v>0</v>
      </c>
      <c r="BB216" s="101">
        <f t="shared" si="26"/>
        <v>0</v>
      </c>
      <c r="BC216" s="101">
        <f t="shared" si="27"/>
        <v>0</v>
      </c>
      <c r="BD216" s="101">
        <f t="shared" si="28"/>
        <v>0</v>
      </c>
      <c r="BE216" s="7" t="s">
        <v>77</v>
      </c>
      <c r="BF216" s="101">
        <f t="shared" si="29"/>
        <v>0</v>
      </c>
      <c r="BG216" s="7" t="s">
        <v>76</v>
      </c>
      <c r="BH216" s="100" t="s">
        <v>391</v>
      </c>
    </row>
    <row r="217" spans="2:60" s="1" customFormat="1" ht="24.2" customHeight="1" x14ac:dyDescent="0.2">
      <c r="B217" s="89"/>
      <c r="C217" s="90" t="s">
        <v>392</v>
      </c>
      <c r="D217" s="90" t="s">
        <v>74</v>
      </c>
      <c r="E217" s="91" t="s">
        <v>393</v>
      </c>
      <c r="F217" s="92" t="s">
        <v>394</v>
      </c>
      <c r="G217" s="93" t="s">
        <v>387</v>
      </c>
      <c r="H217" s="94">
        <v>5.3999999999999995</v>
      </c>
      <c r="I217" s="95"/>
      <c r="J217" s="95">
        <f t="shared" si="30"/>
        <v>0</v>
      </c>
      <c r="K217" s="96"/>
      <c r="L217" s="17"/>
      <c r="M217" s="97" t="s">
        <v>0</v>
      </c>
      <c r="N217" s="68" t="s">
        <v>23</v>
      </c>
      <c r="O217" s="98">
        <v>0</v>
      </c>
      <c r="P217" s="98">
        <f t="shared" si="31"/>
        <v>0</v>
      </c>
      <c r="Q217" s="98">
        <v>0</v>
      </c>
      <c r="R217" s="98">
        <f t="shared" si="32"/>
        <v>0</v>
      </c>
      <c r="S217" s="98">
        <v>0</v>
      </c>
      <c r="T217" s="99">
        <f t="shared" si="33"/>
        <v>0</v>
      </c>
      <c r="AM217" s="100" t="s">
        <v>76</v>
      </c>
      <c r="AO217" s="100" t="s">
        <v>74</v>
      </c>
      <c r="AP217" s="100" t="s">
        <v>77</v>
      </c>
      <c r="AT217" s="7" t="s">
        <v>72</v>
      </c>
      <c r="AZ217" s="101">
        <f t="shared" si="24"/>
        <v>0</v>
      </c>
      <c r="BA217" s="101">
        <f t="shared" si="25"/>
        <v>0</v>
      </c>
      <c r="BB217" s="101">
        <f t="shared" si="26"/>
        <v>0</v>
      </c>
      <c r="BC217" s="101">
        <f t="shared" si="27"/>
        <v>0</v>
      </c>
      <c r="BD217" s="101">
        <f t="shared" si="28"/>
        <v>0</v>
      </c>
      <c r="BE217" s="7" t="s">
        <v>77</v>
      </c>
      <c r="BF217" s="101">
        <f t="shared" si="29"/>
        <v>0</v>
      </c>
      <c r="BG217" s="7" t="s">
        <v>76</v>
      </c>
      <c r="BH217" s="100" t="s">
        <v>395</v>
      </c>
    </row>
    <row r="218" spans="2:60" s="1" customFormat="1" ht="24.2" customHeight="1" x14ac:dyDescent="0.2">
      <c r="B218" s="89"/>
      <c r="C218" s="90" t="s">
        <v>259</v>
      </c>
      <c r="D218" s="90" t="s">
        <v>74</v>
      </c>
      <c r="E218" s="91" t="s">
        <v>396</v>
      </c>
      <c r="F218" s="92" t="s">
        <v>397</v>
      </c>
      <c r="G218" s="93" t="s">
        <v>387</v>
      </c>
      <c r="H218" s="94">
        <v>1.7999999999999998</v>
      </c>
      <c r="I218" s="95"/>
      <c r="J218" s="95">
        <f t="shared" si="30"/>
        <v>0</v>
      </c>
      <c r="K218" s="96"/>
      <c r="L218" s="17"/>
      <c r="M218" s="97" t="s">
        <v>0</v>
      </c>
      <c r="N218" s="68" t="s">
        <v>23</v>
      </c>
      <c r="O218" s="98">
        <v>0</v>
      </c>
      <c r="P218" s="98">
        <f t="shared" si="31"/>
        <v>0</v>
      </c>
      <c r="Q218" s="98">
        <v>0</v>
      </c>
      <c r="R218" s="98">
        <f t="shared" si="32"/>
        <v>0</v>
      </c>
      <c r="S218" s="98">
        <v>0</v>
      </c>
      <c r="T218" s="99">
        <f t="shared" si="33"/>
        <v>0</v>
      </c>
      <c r="AM218" s="100" t="s">
        <v>76</v>
      </c>
      <c r="AO218" s="100" t="s">
        <v>74</v>
      </c>
      <c r="AP218" s="100" t="s">
        <v>77</v>
      </c>
      <c r="AT218" s="7" t="s">
        <v>72</v>
      </c>
      <c r="AZ218" s="101">
        <f t="shared" si="24"/>
        <v>0</v>
      </c>
      <c r="BA218" s="101">
        <f t="shared" si="25"/>
        <v>0</v>
      </c>
      <c r="BB218" s="101">
        <f t="shared" si="26"/>
        <v>0</v>
      </c>
      <c r="BC218" s="101">
        <f t="shared" si="27"/>
        <v>0</v>
      </c>
      <c r="BD218" s="101">
        <f t="shared" si="28"/>
        <v>0</v>
      </c>
      <c r="BE218" s="7" t="s">
        <v>77</v>
      </c>
      <c r="BF218" s="101">
        <f t="shared" si="29"/>
        <v>0</v>
      </c>
      <c r="BG218" s="7" t="s">
        <v>76</v>
      </c>
      <c r="BH218" s="100" t="s">
        <v>398</v>
      </c>
    </row>
    <row r="219" spans="2:60" s="6" customFormat="1" ht="22.9" customHeight="1" x14ac:dyDescent="0.2">
      <c r="B219" s="78"/>
      <c r="D219" s="79" t="s">
        <v>39</v>
      </c>
      <c r="E219" s="87" t="s">
        <v>85</v>
      </c>
      <c r="F219" s="87" t="s">
        <v>86</v>
      </c>
      <c r="J219" s="88">
        <f>BF219</f>
        <v>0</v>
      </c>
      <c r="L219" s="78"/>
      <c r="M219" s="82"/>
      <c r="P219" s="83">
        <f>P220</f>
        <v>64.294560000000004</v>
      </c>
      <c r="R219" s="83">
        <f>R220</f>
        <v>1.4256000000000002E-3</v>
      </c>
      <c r="T219" s="84">
        <f>T220</f>
        <v>0</v>
      </c>
      <c r="AM219" s="79" t="s">
        <v>41</v>
      </c>
      <c r="AO219" s="85" t="s">
        <v>39</v>
      </c>
      <c r="AP219" s="85" t="s">
        <v>41</v>
      </c>
      <c r="AT219" s="79" t="s">
        <v>72</v>
      </c>
      <c r="BF219" s="86">
        <f>BF220</f>
        <v>0</v>
      </c>
    </row>
    <row r="220" spans="2:60" s="1" customFormat="1" ht="16.5" customHeight="1" x14ac:dyDescent="0.2">
      <c r="B220" s="89"/>
      <c r="C220" s="90" t="s">
        <v>399</v>
      </c>
      <c r="D220" s="90" t="s">
        <v>74</v>
      </c>
      <c r="E220" s="91" t="s">
        <v>400</v>
      </c>
      <c r="F220" s="92" t="s">
        <v>401</v>
      </c>
      <c r="G220" s="93" t="s">
        <v>92</v>
      </c>
      <c r="H220" s="94">
        <v>142.56</v>
      </c>
      <c r="I220" s="95"/>
      <c r="J220" s="95">
        <f>ROUND(I220*H220,2)</f>
        <v>0</v>
      </c>
      <c r="K220" s="96"/>
      <c r="L220" s="17"/>
      <c r="M220" s="112" t="s">
        <v>0</v>
      </c>
      <c r="N220" s="113" t="s">
        <v>23</v>
      </c>
      <c r="O220" s="114">
        <v>0.45100000000000001</v>
      </c>
      <c r="P220" s="114">
        <f>O220*H220</f>
        <v>64.294560000000004</v>
      </c>
      <c r="Q220" s="114">
        <v>1.0000000000000001E-5</v>
      </c>
      <c r="R220" s="114">
        <f>Q220*H220</f>
        <v>1.4256000000000002E-3</v>
      </c>
      <c r="S220" s="114">
        <v>0</v>
      </c>
      <c r="T220" s="115">
        <f>S220*H220</f>
        <v>0</v>
      </c>
      <c r="AM220" s="100" t="s">
        <v>76</v>
      </c>
      <c r="AO220" s="100" t="s">
        <v>74</v>
      </c>
      <c r="AP220" s="100" t="s">
        <v>77</v>
      </c>
      <c r="AT220" s="7" t="s">
        <v>72</v>
      </c>
      <c r="AZ220" s="101">
        <f>IF(N220="základná",J220,0)</f>
        <v>0</v>
      </c>
      <c r="BA220" s="101">
        <f>IF(N220="znížená",J220,0)</f>
        <v>0</v>
      </c>
      <c r="BB220" s="101">
        <f>IF(N220="zákl. prenesená",J220,0)</f>
        <v>0</v>
      </c>
      <c r="BC220" s="101">
        <f>IF(N220="zníž. prenesená",J220,0)</f>
        <v>0</v>
      </c>
      <c r="BD220" s="101">
        <f>IF(N220="nulová",J220,0)</f>
        <v>0</v>
      </c>
      <c r="BE220" s="7" t="s">
        <v>77</v>
      </c>
      <c r="BF220" s="101">
        <f>ROUND(I220*H220,2)</f>
        <v>0</v>
      </c>
      <c r="BG220" s="7" t="s">
        <v>76</v>
      </c>
      <c r="BH220" s="100" t="s">
        <v>402</v>
      </c>
    </row>
    <row r="221" spans="2:60" s="1" customFormat="1" ht="6.95" customHeight="1" x14ac:dyDescent="0.2">
      <c r="B221" s="24"/>
      <c r="C221" s="25"/>
      <c r="D221" s="25"/>
      <c r="E221" s="25"/>
      <c r="F221" s="25"/>
      <c r="G221" s="25"/>
      <c r="H221" s="25"/>
      <c r="I221" s="25"/>
      <c r="J221" s="25"/>
      <c r="K221" s="25"/>
      <c r="L221" s="17"/>
    </row>
  </sheetData>
  <autoFilter ref="C124:K220" xr:uid="{00000000-0009-0000-0000-000002000000}"/>
  <mergeCells count="9">
    <mergeCell ref="E87:H87"/>
    <mergeCell ref="E115:H115"/>
    <mergeCell ref="E117:H117"/>
    <mergeCell ref="L2:U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 Električkové trate</vt:lpstr>
      <vt:lpstr>' Električkové trate'!Názvy_tlače</vt:lpstr>
      <vt:lpstr>' Električkové trate'!Oblasť_tlače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Čuperka Ivan</cp:lastModifiedBy>
  <dcterms:created xsi:type="dcterms:W3CDTF">2025-10-23T04:58:43Z</dcterms:created>
  <dcterms:modified xsi:type="dcterms:W3CDTF">2025-12-12T10:10:49Z</dcterms:modified>
</cp:coreProperties>
</file>